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Paulo Correia\Desktop\GESTÃO EUROMILHÕES\Site\Site\"/>
    </mc:Choice>
  </mc:AlternateContent>
  <xr:revisionPtr revIDLastSave="0" documentId="13_ncr:1_{0E6A484B-DA2E-47A2-A16D-169F8C8A56C7}" xr6:coauthVersionLast="47" xr6:coauthVersionMax="47" xr10:uidLastSave="{00000000-0000-0000-0000-000000000000}"/>
  <bookViews>
    <workbookView xWindow="-120" yWindow="-120" windowWidth="29040" windowHeight="15840" tabRatio="702" firstSheet="17" activeTab="18" xr2:uid="{00000000-000D-0000-FFFF-FFFF00000000}"/>
  </bookViews>
  <sheets>
    <sheet name="2013" sheetId="11" state="hidden" r:id="rId1"/>
    <sheet name="Movimentos 2013" sheetId="12" state="hidden" r:id="rId2"/>
    <sheet name="Apostas 2013" sheetId="13" state="hidden" r:id="rId3"/>
    <sheet name="Numeros Saidos 2013" sheetId="10" state="hidden" r:id="rId4"/>
    <sheet name="Numeros Saidos 2014" sheetId="20" state="hidden" r:id="rId5"/>
    <sheet name="2014" sheetId="18" state="hidden" r:id="rId6"/>
    <sheet name="Movimentos 2014" sheetId="17" state="hidden" r:id="rId7"/>
    <sheet name="Apostas 2014" sheetId="16" state="hidden" r:id="rId8"/>
    <sheet name="2011" sheetId="7" state="hidden" r:id="rId9"/>
    <sheet name="2011 Movimentos" sheetId="8" state="hidden" r:id="rId10"/>
    <sheet name="Apostas 2011" sheetId="9" state="hidden" r:id="rId11"/>
    <sheet name="2012" sheetId="2" state="hidden" r:id="rId12"/>
    <sheet name="Movimentos 2012" sheetId="3" state="hidden" r:id="rId13"/>
    <sheet name="Apostas 2012" sheetId="4" state="hidden" r:id="rId14"/>
    <sheet name="2015" sheetId="23" state="hidden" r:id="rId15"/>
    <sheet name="Movimentos 2015" sheetId="24" state="hidden" r:id="rId16"/>
    <sheet name="Apostas 2015" sheetId="22" state="hidden" r:id="rId17"/>
    <sheet name="MOVIMENTOS" sheetId="32" r:id="rId18"/>
    <sheet name="APOSTAS" sheetId="26" r:id="rId19"/>
    <sheet name="MAPA" sheetId="29" r:id="rId20"/>
    <sheet name="CADASTROS" sheetId="5" r:id="rId21"/>
    <sheet name="Folha1" sheetId="21" state="hidden" r:id="rId22"/>
  </sheets>
  <externalReferences>
    <externalReference r:id="rId23"/>
  </externalReferences>
  <definedNames>
    <definedName name="_xlnm._FilterDatabase" localSheetId="9" hidden="1">'2011 Movimentos'!$A$2:$E$58</definedName>
    <definedName name="_xlnm._FilterDatabase" localSheetId="18" hidden="1">APOSTAS!$A$8:$L$112</definedName>
    <definedName name="_xlnm._FilterDatabase" localSheetId="20" hidden="1">CADASTROS!$A$1:$C$18</definedName>
    <definedName name="_xlnm._FilterDatabase" localSheetId="12" hidden="1">'Movimentos 2012'!$A$2:$F$307</definedName>
    <definedName name="_xlnm._FilterDatabase" localSheetId="1" hidden="1">'Movimentos 2013'!$A$2:$F$314</definedName>
    <definedName name="_xlnm._FilterDatabase" localSheetId="6" hidden="1">'Movimentos 2014'!$A$2:$F$311</definedName>
    <definedName name="_xlnm._FilterDatabase" localSheetId="15" hidden="1">'Movimentos 2015'!$A$2:$D$2</definedName>
    <definedName name="ANO">[1]Sheet1!$A$2:$A$180</definedName>
    <definedName name="HEADDAYA3" localSheetId="0">#REF!,#REF!,#REF!,#REF!,#REF!,#REF!,#REF!,#REF!,#REF!,#REF!,#REF!,#REF!,#REF!</definedName>
    <definedName name="HEADDAYA3" localSheetId="2">#REF!,#REF!,#REF!,#REF!,#REF!,#REF!,#REF!,#REF!,#REF!,#REF!,#REF!,#REF!,#REF!</definedName>
    <definedName name="HEADDAYA3" localSheetId="7">#REF!,#REF!,#REF!,#REF!,#REF!,#REF!,#REF!,#REF!,#REF!,#REF!,#REF!,#REF!,#REF!</definedName>
    <definedName name="HEADDAYA3" localSheetId="1">#REF!,#REF!,#REF!,#REF!,#REF!,#REF!,#REF!,#REF!,#REF!,#REF!,#REF!,#REF!,#REF!</definedName>
    <definedName name="HEADDAYA3" localSheetId="6">#REF!,#REF!,#REF!,#REF!,#REF!,#REF!,#REF!,#REF!,#REF!,#REF!,#REF!,#REF!,#REF!</definedName>
    <definedName name="HEADDAYA3" localSheetId="4">#REF!,#REF!,#REF!,#REF!,#REF!,#REF!,#REF!,#REF!,#REF!,#REF!,#REF!,#REF!,#REF!</definedName>
    <definedName name="HEADDAYA3">#REF!,#REF!,#REF!,#REF!,#REF!,#REF!,#REF!,#REF!,#REF!,#REF!,#REF!,#REF!,#REF!</definedName>
    <definedName name="HEADDAYA4" localSheetId="0">#REF!,#REF!,#REF!,#REF!,#REF!,#REF!,#REF!,#REF!,#REF!,#REF!,#REF!,#REF!,#REF!,#REF!,#REF!,#REF!,#REF!</definedName>
    <definedName name="HEADDAYA4" localSheetId="2">#REF!,#REF!,#REF!,#REF!,#REF!,#REF!,#REF!,#REF!,#REF!,#REF!,#REF!,#REF!,#REF!,#REF!,#REF!,#REF!,#REF!</definedName>
    <definedName name="HEADDAYA4" localSheetId="7">#REF!,#REF!,#REF!,#REF!,#REF!,#REF!,#REF!,#REF!,#REF!,#REF!,#REF!,#REF!,#REF!,#REF!,#REF!,#REF!,#REF!</definedName>
    <definedName name="HEADDAYA4" localSheetId="1">#REF!,#REF!,#REF!,#REF!,#REF!,#REF!,#REF!,#REF!,#REF!,#REF!,#REF!,#REF!,#REF!,#REF!,#REF!,#REF!,#REF!</definedName>
    <definedName name="HEADDAYA4" localSheetId="6">#REF!,#REF!,#REF!,#REF!,#REF!,#REF!,#REF!,#REF!,#REF!,#REF!,#REF!,#REF!,#REF!,#REF!,#REF!,#REF!,#REF!</definedName>
    <definedName name="HEADDAYA4" localSheetId="4">#REF!,#REF!,#REF!,#REF!,#REF!,#REF!,#REF!,#REF!,#REF!,#REF!,#REF!,#REF!,#REF!,#REF!,#REF!,#REF!,#REF!</definedName>
    <definedName name="HEADDAYA4">#REF!,#REF!,#REF!,#REF!,#REF!,#REF!,#REF!,#REF!,#REF!,#REF!,#REF!,#REF!,#REF!,#REF!,#REF!,#REF!,#REF!</definedName>
    <definedName name="HEADWEEKA3" localSheetId="0">#REF!,#REF!,#REF!,#REF!,#REF!,#REF!,#REF!,#REF!,#REF!,#REF!,#REF!,#REF!</definedName>
    <definedName name="HEADWEEKA3" localSheetId="2">#REF!,#REF!,#REF!,#REF!,#REF!,#REF!,#REF!,#REF!,#REF!,#REF!,#REF!,#REF!</definedName>
    <definedName name="HEADWEEKA3" localSheetId="7">#REF!,#REF!,#REF!,#REF!,#REF!,#REF!,#REF!,#REF!,#REF!,#REF!,#REF!,#REF!</definedName>
    <definedName name="HEADWEEKA3" localSheetId="1">#REF!,#REF!,#REF!,#REF!,#REF!,#REF!,#REF!,#REF!,#REF!,#REF!,#REF!,#REF!</definedName>
    <definedName name="HEADWEEKA3" localSheetId="6">#REF!,#REF!,#REF!,#REF!,#REF!,#REF!,#REF!,#REF!,#REF!,#REF!,#REF!,#REF!</definedName>
    <definedName name="HEADWEEKA3" localSheetId="4">#REF!,#REF!,#REF!,#REF!,#REF!,#REF!,#REF!,#REF!,#REF!,#REF!,#REF!,#REF!</definedName>
    <definedName name="HEADWEEKA3">#REF!,#REF!,#REF!,#REF!,#REF!,#REF!,#REF!,#REF!,#REF!,#REF!,#REF!,#REF!</definedName>
    <definedName name="HEADWEEKA4" localSheetId="0">#REF!,#REF!,#REF!,#REF!,#REF!,#REF!,#REF!,#REF!,#REF!,#REF!,#REF!,#REF!</definedName>
    <definedName name="HEADWEEKA4" localSheetId="2">#REF!,#REF!,#REF!,#REF!,#REF!,#REF!,#REF!,#REF!,#REF!,#REF!,#REF!,#REF!</definedName>
    <definedName name="HEADWEEKA4" localSheetId="7">#REF!,#REF!,#REF!,#REF!,#REF!,#REF!,#REF!,#REF!,#REF!,#REF!,#REF!,#REF!</definedName>
    <definedName name="HEADWEEKA4" localSheetId="1">#REF!,#REF!,#REF!,#REF!,#REF!,#REF!,#REF!,#REF!,#REF!,#REF!,#REF!,#REF!</definedName>
    <definedName name="HEADWEEKA4" localSheetId="6">#REF!,#REF!,#REF!,#REF!,#REF!,#REF!,#REF!,#REF!,#REF!,#REF!,#REF!,#REF!</definedName>
    <definedName name="HEADWEEKA4" localSheetId="4">#REF!,#REF!,#REF!,#REF!,#REF!,#REF!,#REF!,#REF!,#REF!,#REF!,#REF!,#REF!</definedName>
    <definedName name="HEADWEEKA4">#REF!,#REF!,#REF!,#REF!,#REF!,#REF!,#REF!,#REF!,#REF!,#REF!,#REF!,#REF!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E14" i="29" l="1"/>
  <c r="BA31" i="29"/>
  <c r="DC7" i="29"/>
  <c r="BA33" i="29" l="1"/>
  <c r="U33" i="29" s="1"/>
  <c r="G33" i="29"/>
  <c r="DC16" i="29"/>
  <c r="A16" i="29" s="1"/>
  <c r="DC15" i="29"/>
  <c r="DC17" i="29"/>
  <c r="DC18" i="29"/>
  <c r="DC11" i="29"/>
  <c r="DD16" i="29"/>
  <c r="BA32" i="29"/>
  <c r="DC9" i="29"/>
  <c r="M114" i="26" l="1"/>
  <c r="F3" i="32" l="1"/>
  <c r="F4" i="32" s="1"/>
  <c r="F5" i="32" s="1"/>
  <c r="F6" i="32" s="1"/>
  <c r="F7" i="32" l="1"/>
  <c r="F8" i="32" s="1"/>
  <c r="F9" i="32" l="1"/>
  <c r="F10" i="32" s="1"/>
  <c r="A7" i="29"/>
  <c r="A15" i="29"/>
  <c r="DD15" i="29"/>
  <c r="DC8" i="29"/>
  <c r="A8" i="29" s="1"/>
  <c r="A9" i="29"/>
  <c r="DC10" i="29"/>
  <c r="A10" i="29" s="1"/>
  <c r="A11" i="29"/>
  <c r="DC12" i="29"/>
  <c r="A12" i="29" s="1"/>
  <c r="DC13" i="29"/>
  <c r="A13" i="29" s="1"/>
  <c r="DC14" i="29"/>
  <c r="A14" i="29" s="1"/>
  <c r="A17" i="29"/>
  <c r="A18" i="29"/>
  <c r="DC19" i="29"/>
  <c r="A19" i="29" s="1"/>
  <c r="DC22" i="29"/>
  <c r="DC2" i="29"/>
  <c r="U32" i="29"/>
  <c r="DD8" i="29"/>
  <c r="DD13" i="29"/>
  <c r="DD19" i="29"/>
  <c r="DD18" i="29"/>
  <c r="DD14" i="29"/>
  <c r="DD12" i="29"/>
  <c r="DD11" i="29"/>
  <c r="DD10" i="29"/>
  <c r="DD9" i="29"/>
  <c r="DD7" i="29"/>
  <c r="DC12" i="23"/>
  <c r="DC19" i="18"/>
  <c r="DC20" i="18"/>
  <c r="DC18" i="18"/>
  <c r="DC8" i="18"/>
  <c r="DC9" i="18"/>
  <c r="DC10" i="18"/>
  <c r="DC11" i="18"/>
  <c r="DC12" i="18"/>
  <c r="DC13" i="18"/>
  <c r="DC14" i="18"/>
  <c r="DC15" i="18"/>
  <c r="DC16" i="18"/>
  <c r="DC7" i="18"/>
  <c r="DB38" i="18"/>
  <c r="DF17" i="18" s="1"/>
  <c r="DC17" i="18"/>
  <c r="AX31" i="23"/>
  <c r="AX32" i="23"/>
  <c r="DC8" i="23"/>
  <c r="DC9" i="23"/>
  <c r="DC10" i="23"/>
  <c r="DC11" i="23"/>
  <c r="DC13" i="23"/>
  <c r="DC14" i="23"/>
  <c r="DC15" i="23"/>
  <c r="DC16" i="23"/>
  <c r="DC17" i="23"/>
  <c r="DC18" i="23"/>
  <c r="G32" i="23"/>
  <c r="AT30" i="23"/>
  <c r="BA26" i="23"/>
  <c r="CU25" i="23"/>
  <c r="CK25" i="23"/>
  <c r="CB25" i="23"/>
  <c r="BT25" i="23"/>
  <c r="BK25" i="23"/>
  <c r="BB25" i="23"/>
  <c r="AS25" i="23"/>
  <c r="AJ25" i="23"/>
  <c r="AB25" i="23"/>
  <c r="S25" i="23"/>
  <c r="K25" i="23"/>
  <c r="B25" i="23"/>
  <c r="DD18" i="23"/>
  <c r="DD17" i="23"/>
  <c r="DD16" i="23"/>
  <c r="DD15" i="23"/>
  <c r="DD14" i="23"/>
  <c r="DD13" i="23"/>
  <c r="DD12" i="23"/>
  <c r="DD11" i="23"/>
  <c r="DD10" i="23"/>
  <c r="DD9" i="23"/>
  <c r="DD7" i="23"/>
  <c r="DC7" i="23"/>
  <c r="K3" i="24"/>
  <c r="K4" i="24" s="1"/>
  <c r="K5" i="24" s="1"/>
  <c r="K6" i="24" s="1"/>
  <c r="K7" i="24" s="1"/>
  <c r="K8" i="24" s="1"/>
  <c r="K9" i="24" s="1"/>
  <c r="K10" i="24" s="1"/>
  <c r="K11" i="24" s="1"/>
  <c r="K12" i="24" s="1"/>
  <c r="K13" i="24" s="1"/>
  <c r="K14" i="24" s="1"/>
  <c r="K15" i="24" s="1"/>
  <c r="K16" i="24" s="1"/>
  <c r="K17" i="24" s="1"/>
  <c r="K18" i="24" s="1"/>
  <c r="K19" i="24" s="1"/>
  <c r="K20" i="24" s="1"/>
  <c r="K21" i="24" s="1"/>
  <c r="K22" i="24" s="1"/>
  <c r="K23" i="24" s="1"/>
  <c r="K24" i="24" s="1"/>
  <c r="K25" i="24" s="1"/>
  <c r="K26" i="24" s="1"/>
  <c r="K27" i="24" s="1"/>
  <c r="K28" i="24" s="1"/>
  <c r="K29" i="24" s="1"/>
  <c r="K30" i="24" s="1"/>
  <c r="K31" i="24" s="1"/>
  <c r="K32" i="24" s="1"/>
  <c r="K33" i="24" s="1"/>
  <c r="K34" i="24" s="1"/>
  <c r="K35" i="24" s="1"/>
  <c r="K36" i="24" s="1"/>
  <c r="K37" i="24" s="1"/>
  <c r="K38" i="24" s="1"/>
  <c r="K39" i="24" s="1"/>
  <c r="K40" i="24" s="1"/>
  <c r="K41" i="24" s="1"/>
  <c r="K42" i="24" s="1"/>
  <c r="K43" i="24" s="1"/>
  <c r="K44" i="24" s="1"/>
  <c r="K45" i="24" s="1"/>
  <c r="K46" i="24" s="1"/>
  <c r="K47" i="24" s="1"/>
  <c r="K48" i="24" s="1"/>
  <c r="K49" i="24" s="1"/>
  <c r="K50" i="24" s="1"/>
  <c r="K51" i="24" s="1"/>
  <c r="K52" i="24" s="1"/>
  <c r="K53" i="24" s="1"/>
  <c r="K54" i="24" s="1"/>
  <c r="J2" i="24"/>
  <c r="I2" i="24"/>
  <c r="C18" i="22"/>
  <c r="C20" i="22" s="1"/>
  <c r="C22" i="22" s="1"/>
  <c r="C24" i="22" s="1"/>
  <c r="C26" i="22" s="1"/>
  <c r="C28" i="22" s="1"/>
  <c r="C30" i="22" s="1"/>
  <c r="C32" i="22" s="1"/>
  <c r="C34" i="22" s="1"/>
  <c r="C36" i="22" s="1"/>
  <c r="C38" i="22" s="1"/>
  <c r="C40" i="22" s="1"/>
  <c r="C42" i="22" s="1"/>
  <c r="C44" i="22" s="1"/>
  <c r="C46" i="22" s="1"/>
  <c r="C48" i="22" s="1"/>
  <c r="C50" i="22" s="1"/>
  <c r="C52" i="22" s="1"/>
  <c r="C54" i="22" s="1"/>
  <c r="C56" i="22" s="1"/>
  <c r="C58" i="22" s="1"/>
  <c r="C60" i="22" s="1"/>
  <c r="C62" i="22" s="1"/>
  <c r="C64" i="22" s="1"/>
  <c r="C66" i="22" s="1"/>
  <c r="C68" i="22" s="1"/>
  <c r="C70" i="22" s="1"/>
  <c r="C72" i="22" s="1"/>
  <c r="C74" i="22" s="1"/>
  <c r="C76" i="22" s="1"/>
  <c r="C78" i="22" s="1"/>
  <c r="C80" i="22" s="1"/>
  <c r="C82" i="22" s="1"/>
  <c r="C84" i="22" s="1"/>
  <c r="C86" i="22" s="1"/>
  <c r="C88" i="22" s="1"/>
  <c r="C90" i="22" s="1"/>
  <c r="C92" i="22" s="1"/>
  <c r="C94" i="22" s="1"/>
  <c r="C96" i="22" s="1"/>
  <c r="C98" i="22" s="1"/>
  <c r="C100" i="22" s="1"/>
  <c r="C102" i="22" s="1"/>
  <c r="C104" i="22" s="1"/>
  <c r="C106" i="22" s="1"/>
  <c r="C108" i="22" s="1"/>
  <c r="C110" i="22" s="1"/>
  <c r="C17" i="22"/>
  <c r="C19" i="22" s="1"/>
  <c r="C21" i="22" s="1"/>
  <c r="C23" i="22" s="1"/>
  <c r="C25" i="22" s="1"/>
  <c r="C27" i="22" s="1"/>
  <c r="C29" i="22" s="1"/>
  <c r="C31" i="22" s="1"/>
  <c r="C33" i="22" s="1"/>
  <c r="C35" i="22" s="1"/>
  <c r="C37" i="22" s="1"/>
  <c r="C39" i="22" s="1"/>
  <c r="C41" i="22" s="1"/>
  <c r="C43" i="22" s="1"/>
  <c r="C45" i="22" s="1"/>
  <c r="C47" i="22" s="1"/>
  <c r="C49" i="22" s="1"/>
  <c r="C51" i="22" s="1"/>
  <c r="C53" i="22" s="1"/>
  <c r="C55" i="22" s="1"/>
  <c r="C57" i="22" s="1"/>
  <c r="C59" i="22" s="1"/>
  <c r="C61" i="22" s="1"/>
  <c r="C63" i="22" s="1"/>
  <c r="C65" i="22" s="1"/>
  <c r="C67" i="22" s="1"/>
  <c r="C69" i="22" s="1"/>
  <c r="C71" i="22" s="1"/>
  <c r="C73" i="22" s="1"/>
  <c r="C75" i="22" s="1"/>
  <c r="C77" i="22" s="1"/>
  <c r="C79" i="22" s="1"/>
  <c r="C81" i="22" s="1"/>
  <c r="C83" i="22" s="1"/>
  <c r="C85" i="22" s="1"/>
  <c r="C87" i="22" s="1"/>
  <c r="C89" i="22" s="1"/>
  <c r="C91" i="22" s="1"/>
  <c r="C93" i="22" s="1"/>
  <c r="C95" i="22" s="1"/>
  <c r="C97" i="22" s="1"/>
  <c r="C99" i="22" s="1"/>
  <c r="C101" i="22" s="1"/>
  <c r="C103" i="22" s="1"/>
  <c r="C105" i="22" s="1"/>
  <c r="C107" i="22" s="1"/>
  <c r="C109" i="22" s="1"/>
  <c r="C111" i="22" s="1"/>
  <c r="DB12" i="18"/>
  <c r="DB28" i="18" s="1"/>
  <c r="C12" i="21"/>
  <c r="E13" i="21"/>
  <c r="BG28" i="18"/>
  <c r="BA28" i="18"/>
  <c r="D44" i="17"/>
  <c r="J9" i="21"/>
  <c r="J6" i="21"/>
  <c r="J7" i="21"/>
  <c r="J8" i="21"/>
  <c r="J5" i="21"/>
  <c r="K1" i="17"/>
  <c r="K3" i="17" s="1"/>
  <c r="K4" i="17" s="1"/>
  <c r="K5" i="17" s="1"/>
  <c r="K6" i="17" s="1"/>
  <c r="D162" i="12"/>
  <c r="AT32" i="18"/>
  <c r="C5" i="20"/>
  <c r="D5" i="20"/>
  <c r="E5" i="20"/>
  <c r="F5" i="20"/>
  <c r="G5" i="20"/>
  <c r="H5" i="20"/>
  <c r="I5" i="20"/>
  <c r="J5" i="20"/>
  <c r="K5" i="20"/>
  <c r="L5" i="20"/>
  <c r="B5" i="20"/>
  <c r="C2" i="20"/>
  <c r="D2" i="20"/>
  <c r="E2" i="20"/>
  <c r="F2" i="20"/>
  <c r="G2" i="20"/>
  <c r="H2" i="20"/>
  <c r="I2" i="20"/>
  <c r="J2" i="20"/>
  <c r="K2" i="20"/>
  <c r="L2" i="20"/>
  <c r="M2" i="20"/>
  <c r="N2" i="20"/>
  <c r="O2" i="20"/>
  <c r="P2" i="20"/>
  <c r="Q2" i="20"/>
  <c r="R2" i="20"/>
  <c r="S2" i="20"/>
  <c r="T2" i="20"/>
  <c r="U2" i="20"/>
  <c r="V2" i="20"/>
  <c r="W2" i="20"/>
  <c r="X2" i="20"/>
  <c r="Y2" i="20"/>
  <c r="Z2" i="20"/>
  <c r="AA2" i="20"/>
  <c r="AB2" i="20"/>
  <c r="AC2" i="20"/>
  <c r="AD2" i="20"/>
  <c r="AE2" i="20"/>
  <c r="AF2" i="20"/>
  <c r="AG2" i="20"/>
  <c r="AH2" i="20"/>
  <c r="AI2" i="20"/>
  <c r="AJ2" i="20"/>
  <c r="AK2" i="20"/>
  <c r="AL2" i="20"/>
  <c r="AM2" i="20"/>
  <c r="AN2" i="20"/>
  <c r="AO2" i="20"/>
  <c r="AP2" i="20"/>
  <c r="AQ2" i="20"/>
  <c r="AR2" i="20"/>
  <c r="AS2" i="20"/>
  <c r="AT2" i="20"/>
  <c r="AU2" i="20"/>
  <c r="AV2" i="20"/>
  <c r="AW2" i="20"/>
  <c r="AX2" i="20"/>
  <c r="AY2" i="20"/>
  <c r="B2" i="20"/>
  <c r="K55" i="24"/>
  <c r="K56" i="24" s="1"/>
  <c r="K57" i="24" s="1"/>
  <c r="K58" i="24" s="1"/>
  <c r="K59" i="24" s="1"/>
  <c r="K60" i="24" s="1"/>
  <c r="K61" i="24" s="1"/>
  <c r="K62" i="24" s="1"/>
  <c r="K63" i="24" s="1"/>
  <c r="K64" i="24" s="1"/>
  <c r="K65" i="24" s="1"/>
  <c r="K66" i="24" s="1"/>
  <c r="K67" i="24" s="1"/>
  <c r="K68" i="24" s="1"/>
  <c r="K69" i="24" s="1"/>
  <c r="K70" i="24" s="1"/>
  <c r="K71" i="24" s="1"/>
  <c r="K72" i="24" s="1"/>
  <c r="K73" i="24" s="1"/>
  <c r="K74" i="24" s="1"/>
  <c r="K75" i="24" s="1"/>
  <c r="K76" i="24" s="1"/>
  <c r="K77" i="24" s="1"/>
  <c r="K78" i="24" s="1"/>
  <c r="K79" i="24" s="1"/>
  <c r="K80" i="24" s="1"/>
  <c r="K81" i="24" s="1"/>
  <c r="K82" i="24" s="1"/>
  <c r="K83" i="24" s="1"/>
  <c r="K84" i="24" s="1"/>
  <c r="K85" i="24" s="1"/>
  <c r="K86" i="24" s="1"/>
  <c r="K87" i="24" s="1"/>
  <c r="K88" i="24" s="1"/>
  <c r="K89" i="24" s="1"/>
  <c r="K90" i="24" s="1"/>
  <c r="K91" i="24" s="1"/>
  <c r="K92" i="24" s="1"/>
  <c r="K93" i="24" s="1"/>
  <c r="K94" i="24" s="1"/>
  <c r="K95" i="24" s="1"/>
  <c r="K96" i="24" s="1"/>
  <c r="K97" i="24" s="1"/>
  <c r="K98" i="24" s="1"/>
  <c r="K99" i="24" s="1"/>
  <c r="K100" i="24" s="1"/>
  <c r="K101" i="24" s="1"/>
  <c r="K102" i="24" s="1"/>
  <c r="K103" i="24" s="1"/>
  <c r="K104" i="24" s="1"/>
  <c r="K105" i="24" s="1"/>
  <c r="K106" i="24" s="1"/>
  <c r="K107" i="24" s="1"/>
  <c r="K108" i="24" s="1"/>
  <c r="K109" i="24" s="1"/>
  <c r="K110" i="24" s="1"/>
  <c r="K111" i="24" s="1"/>
  <c r="K112" i="24" s="1"/>
  <c r="K113" i="24" s="1"/>
  <c r="K114" i="24" s="1"/>
  <c r="K115" i="24" s="1"/>
  <c r="K116" i="24" s="1"/>
  <c r="K117" i="24" s="1"/>
  <c r="K118" i="24" s="1"/>
  <c r="K119" i="24" s="1"/>
  <c r="K120" i="24" s="1"/>
  <c r="K121" i="24" s="1"/>
  <c r="K122" i="24" s="1"/>
  <c r="K123" i="24" s="1"/>
  <c r="K124" i="24" s="1"/>
  <c r="K125" i="24" s="1"/>
  <c r="K126" i="24" s="1"/>
  <c r="K127" i="24" s="1"/>
  <c r="K128" i="24" s="1"/>
  <c r="K129" i="24" s="1"/>
  <c r="K130" i="24" s="1"/>
  <c r="K131" i="24" s="1"/>
  <c r="K132" i="24" s="1"/>
  <c r="K133" i="24" s="1"/>
  <c r="K134" i="24" s="1"/>
  <c r="K135" i="24" s="1"/>
  <c r="K136" i="24" s="1"/>
  <c r="K137" i="24" s="1"/>
  <c r="K138" i="24" s="1"/>
  <c r="K139" i="24" s="1"/>
  <c r="K140" i="24" s="1"/>
  <c r="K141" i="24" s="1"/>
  <c r="K142" i="24" s="1"/>
  <c r="K143" i="24" s="1"/>
  <c r="K144" i="24" s="1"/>
  <c r="K145" i="24" s="1"/>
  <c r="K146" i="24" s="1"/>
  <c r="K147" i="24" s="1"/>
  <c r="K148" i="24" s="1"/>
  <c r="K149" i="24" s="1"/>
  <c r="K150" i="24" s="1"/>
  <c r="K151" i="24" s="1"/>
  <c r="K152" i="24" s="1"/>
  <c r="K153" i="24" s="1"/>
  <c r="K154" i="24" s="1"/>
  <c r="K155" i="24" s="1"/>
  <c r="K156" i="24" s="1"/>
  <c r="K157" i="24" s="1"/>
  <c r="K158" i="24" s="1"/>
  <c r="K159" i="24" s="1"/>
  <c r="K160" i="24" s="1"/>
  <c r="K161" i="24" s="1"/>
  <c r="K162" i="24" s="1"/>
  <c r="K163" i="24" s="1"/>
  <c r="K164" i="24" s="1"/>
  <c r="K165" i="24" s="1"/>
  <c r="K166" i="24" s="1"/>
  <c r="K167" i="24" s="1"/>
  <c r="K168" i="24" s="1"/>
  <c r="K169" i="24" s="1"/>
  <c r="K170" i="24" s="1"/>
  <c r="K171" i="24" s="1"/>
  <c r="K172" i="24" s="1"/>
  <c r="K173" i="24" s="1"/>
  <c r="K174" i="24" s="1"/>
  <c r="K175" i="24" s="1"/>
  <c r="K176" i="24" s="1"/>
  <c r="K177" i="24" s="1"/>
  <c r="K178" i="24" s="1"/>
  <c r="K179" i="24" s="1"/>
  <c r="AT29" i="23" s="1"/>
  <c r="AI33" i="18"/>
  <c r="G34" i="18"/>
  <c r="CU27" i="18"/>
  <c r="CK27" i="18"/>
  <c r="CB27" i="18"/>
  <c r="BT27" i="18"/>
  <c r="BK27" i="18"/>
  <c r="BB27" i="18"/>
  <c r="AS27" i="18"/>
  <c r="AJ27" i="18"/>
  <c r="AB27" i="18"/>
  <c r="S27" i="18"/>
  <c r="K27" i="18"/>
  <c r="B27" i="18"/>
  <c r="DD20" i="18"/>
  <c r="DD19" i="18"/>
  <c r="DD18" i="18"/>
  <c r="DD17" i="18"/>
  <c r="DD16" i="18"/>
  <c r="DD15" i="18"/>
  <c r="DD14" i="18"/>
  <c r="DD13" i="18"/>
  <c r="DD12" i="18"/>
  <c r="DD11" i="18"/>
  <c r="DD10" i="18"/>
  <c r="DD9" i="18"/>
  <c r="DD7" i="18"/>
  <c r="J2" i="17"/>
  <c r="I2" i="17"/>
  <c r="C5" i="10"/>
  <c r="D5" i="10"/>
  <c r="E5" i="10"/>
  <c r="F5" i="10"/>
  <c r="G5" i="10"/>
  <c r="H5" i="10"/>
  <c r="I5" i="10"/>
  <c r="J5" i="10"/>
  <c r="K5" i="10"/>
  <c r="L5" i="10"/>
  <c r="B5" i="10"/>
  <c r="C2" i="10"/>
  <c r="D2" i="10"/>
  <c r="E2" i="10"/>
  <c r="F2" i="10"/>
  <c r="G2" i="10"/>
  <c r="H2" i="10"/>
  <c r="I2" i="10"/>
  <c r="J2" i="10"/>
  <c r="K2" i="10"/>
  <c r="L2" i="10"/>
  <c r="M2" i="10"/>
  <c r="N2" i="10"/>
  <c r="O2" i="10"/>
  <c r="P2" i="10"/>
  <c r="Q2" i="10"/>
  <c r="R2" i="10"/>
  <c r="S2" i="10"/>
  <c r="T2" i="10"/>
  <c r="U2" i="10"/>
  <c r="V2" i="10"/>
  <c r="W2" i="10"/>
  <c r="X2" i="10"/>
  <c r="Y2" i="10"/>
  <c r="Z2" i="10"/>
  <c r="AA2" i="10"/>
  <c r="AB2" i="10"/>
  <c r="AC2" i="10"/>
  <c r="AD2" i="10"/>
  <c r="AE2" i="10"/>
  <c r="AF2" i="10"/>
  <c r="AG2" i="10"/>
  <c r="AH2" i="10"/>
  <c r="AI2" i="10"/>
  <c r="AJ2" i="10"/>
  <c r="AK2" i="10"/>
  <c r="AL2" i="10"/>
  <c r="AM2" i="10"/>
  <c r="AN2" i="10"/>
  <c r="AO2" i="10"/>
  <c r="AP2" i="10"/>
  <c r="AQ2" i="10"/>
  <c r="AR2" i="10"/>
  <c r="AS2" i="10"/>
  <c r="AT2" i="10"/>
  <c r="AU2" i="10"/>
  <c r="AV2" i="10"/>
  <c r="AW2" i="10"/>
  <c r="AX2" i="10"/>
  <c r="AY2" i="10"/>
  <c r="B2" i="10"/>
  <c r="AT32" i="11"/>
  <c r="I2" i="12"/>
  <c r="J2" i="12"/>
  <c r="AI33" i="11"/>
  <c r="G34" i="11"/>
  <c r="DD8" i="11"/>
  <c r="DD9" i="11"/>
  <c r="DD10" i="11"/>
  <c r="DD11" i="11"/>
  <c r="DD12" i="11"/>
  <c r="DD13" i="11"/>
  <c r="DD14" i="11"/>
  <c r="DD15" i="11"/>
  <c r="DD16" i="11"/>
  <c r="DD17" i="11"/>
  <c r="DD18" i="11"/>
  <c r="DD19" i="11"/>
  <c r="DD20" i="11"/>
  <c r="DD7" i="11"/>
  <c r="B27" i="11"/>
  <c r="K27" i="11"/>
  <c r="S27" i="11"/>
  <c r="AB27" i="11"/>
  <c r="AJ27" i="11"/>
  <c r="AS27" i="11"/>
  <c r="BB27" i="11"/>
  <c r="BK27" i="11"/>
  <c r="BT27" i="11"/>
  <c r="CB27" i="11"/>
  <c r="CK27" i="11"/>
  <c r="CU27" i="11"/>
  <c r="I2" i="3"/>
  <c r="H2" i="3"/>
  <c r="DE20" i="11"/>
  <c r="DE19" i="11"/>
  <c r="DE18" i="11"/>
  <c r="DE17" i="11"/>
  <c r="DE16" i="11"/>
  <c r="DE15" i="11"/>
  <c r="DE14" i="11"/>
  <c r="DE13" i="11"/>
  <c r="DE12" i="11"/>
  <c r="DE11" i="11"/>
  <c r="DE10" i="11"/>
  <c r="DE9" i="11"/>
  <c r="DE8" i="11"/>
  <c r="DE7" i="11"/>
  <c r="G3" i="8"/>
  <c r="H32" i="7" s="1"/>
  <c r="H33" i="7"/>
  <c r="Y28" i="7"/>
  <c r="CM20" i="7"/>
  <c r="CH19" i="7"/>
  <c r="CH18" i="7"/>
  <c r="CH17" i="7"/>
  <c r="CH16" i="7"/>
  <c r="CH15" i="7"/>
  <c r="CH14" i="7"/>
  <c r="CH13" i="7"/>
  <c r="CH12" i="7"/>
  <c r="CH11" i="7"/>
  <c r="CH10" i="7"/>
  <c r="CH9" i="7"/>
  <c r="CH8" i="7"/>
  <c r="CH7" i="7"/>
  <c r="CH6" i="7"/>
  <c r="U5" i="7"/>
  <c r="AT32" i="2"/>
  <c r="DH7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B27" i="2"/>
  <c r="K27" i="2"/>
  <c r="S27" i="2"/>
  <c r="AB27" i="2"/>
  <c r="AJ27" i="2"/>
  <c r="AS27" i="2"/>
  <c r="BB27" i="2"/>
  <c r="BK27" i="2"/>
  <c r="BT27" i="2"/>
  <c r="CB27" i="2"/>
  <c r="CK27" i="2"/>
  <c r="CU27" i="2"/>
  <c r="G34" i="2"/>
  <c r="DI7" i="2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B15" i="2"/>
  <c r="DD21" i="2"/>
  <c r="DB16" i="2"/>
  <c r="DB19" i="2"/>
  <c r="DB13" i="2"/>
  <c r="DB17" i="2"/>
  <c r="DB7" i="2"/>
  <c r="DB8" i="2"/>
  <c r="DB9" i="2"/>
  <c r="DB10" i="2"/>
  <c r="DB11" i="2"/>
  <c r="DB12" i="2"/>
  <c r="DB14" i="2"/>
  <c r="DB18" i="2"/>
  <c r="DB20" i="2"/>
  <c r="U34" i="2"/>
  <c r="AT31" i="11" l="1"/>
  <c r="F11" i="32"/>
  <c r="H34" i="7"/>
  <c r="U32" i="23"/>
  <c r="AT31" i="18"/>
  <c r="AI33" i="2"/>
  <c r="AT33" i="2"/>
  <c r="AT31" i="2"/>
  <c r="J13" i="21"/>
  <c r="K7" i="17"/>
  <c r="K8" i="17" s="1"/>
  <c r="K9" i="17" s="1"/>
  <c r="K10" i="17" s="1"/>
  <c r="K11" i="17" s="1"/>
  <c r="K12" i="17" s="1"/>
  <c r="K13" i="17" s="1"/>
  <c r="K14" i="17" s="1"/>
  <c r="K15" i="17" s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K34" i="17" s="1"/>
  <c r="K35" i="17" s="1"/>
  <c r="K36" i="17" s="1"/>
  <c r="K37" i="17" s="1"/>
  <c r="K38" i="17" s="1"/>
  <c r="K39" i="17" s="1"/>
  <c r="K40" i="17" s="1"/>
  <c r="K41" i="17" s="1"/>
  <c r="K42" i="17" s="1"/>
  <c r="K43" i="17" s="1"/>
  <c r="K44" i="17" s="1"/>
  <c r="K45" i="17" s="1"/>
  <c r="K46" i="17" s="1"/>
  <c r="K47" i="17" s="1"/>
  <c r="K48" i="17" s="1"/>
  <c r="K49" i="17" s="1"/>
  <c r="K50" i="17" s="1"/>
  <c r="K51" i="17" s="1"/>
  <c r="K52" i="17" s="1"/>
  <c r="K53" i="17" s="1"/>
  <c r="K54" i="17" s="1"/>
  <c r="K55" i="17" s="1"/>
  <c r="K56" i="17" s="1"/>
  <c r="K57" i="17" s="1"/>
  <c r="K58" i="17" s="1"/>
  <c r="K59" i="17" s="1"/>
  <c r="K60" i="17" s="1"/>
  <c r="K61" i="17" s="1"/>
  <c r="K62" i="17" s="1"/>
  <c r="K63" i="17" s="1"/>
  <c r="K64" i="17" s="1"/>
  <c r="K65" i="17" s="1"/>
  <c r="K66" i="17" s="1"/>
  <c r="K67" i="17" s="1"/>
  <c r="K68" i="17" s="1"/>
  <c r="K69" i="17" s="1"/>
  <c r="K70" i="17" s="1"/>
  <c r="K71" i="17" s="1"/>
  <c r="K72" i="17" s="1"/>
  <c r="K73" i="17" s="1"/>
  <c r="K74" i="17" s="1"/>
  <c r="K75" i="17" s="1"/>
  <c r="K76" i="17" s="1"/>
  <c r="K77" i="17" s="1"/>
  <c r="K78" i="17" s="1"/>
  <c r="K79" i="17" s="1"/>
  <c r="K80" i="17" s="1"/>
  <c r="K81" i="17" s="1"/>
  <c r="K82" i="17" s="1"/>
  <c r="K83" i="17" s="1"/>
  <c r="K84" i="17" s="1"/>
  <c r="K85" i="17" s="1"/>
  <c r="K86" i="17" s="1"/>
  <c r="K87" i="17" s="1"/>
  <c r="K88" i="17" s="1"/>
  <c r="K89" i="17" s="1"/>
  <c r="K90" i="17" s="1"/>
  <c r="K91" i="17" s="1"/>
  <c r="K92" i="17" s="1"/>
  <c r="K93" i="17" s="1"/>
  <c r="K94" i="17" s="1"/>
  <c r="K95" i="17" s="1"/>
  <c r="K96" i="17" s="1"/>
  <c r="K97" i="17" s="1"/>
  <c r="K98" i="17" s="1"/>
  <c r="K99" i="17" s="1"/>
  <c r="K100" i="17" s="1"/>
  <c r="K101" i="17" s="1"/>
  <c r="K102" i="17" s="1"/>
  <c r="K103" i="17" s="1"/>
  <c r="K104" i="17" s="1"/>
  <c r="K105" i="17" s="1"/>
  <c r="K106" i="17" s="1"/>
  <c r="K107" i="17" s="1"/>
  <c r="K108" i="17" s="1"/>
  <c r="K109" i="17" s="1"/>
  <c r="K110" i="17" s="1"/>
  <c r="K111" i="17" s="1"/>
  <c r="K112" i="17" s="1"/>
  <c r="K113" i="17" s="1"/>
  <c r="K114" i="17" s="1"/>
  <c r="K115" i="17" s="1"/>
  <c r="K116" i="17" s="1"/>
  <c r="K117" i="17" s="1"/>
  <c r="K118" i="17" s="1"/>
  <c r="K119" i="17" s="1"/>
  <c r="K120" i="17" s="1"/>
  <c r="K121" i="17" s="1"/>
  <c r="K122" i="17" s="1"/>
  <c r="K123" i="17" s="1"/>
  <c r="K124" i="17" s="1"/>
  <c r="K125" i="17" s="1"/>
  <c r="K126" i="17" s="1"/>
  <c r="K127" i="17" s="1"/>
  <c r="K128" i="17" s="1"/>
  <c r="K129" i="17" s="1"/>
  <c r="K130" i="17" s="1"/>
  <c r="K131" i="17" s="1"/>
  <c r="K132" i="17" s="1"/>
  <c r="K133" i="17" s="1"/>
  <c r="K134" i="17" s="1"/>
  <c r="K135" i="17" s="1"/>
  <c r="K136" i="17" s="1"/>
  <c r="K137" i="17" s="1"/>
  <c r="K138" i="17" s="1"/>
  <c r="K139" i="17" s="1"/>
  <c r="K140" i="17" s="1"/>
  <c r="K141" i="17" s="1"/>
  <c r="K142" i="17" s="1"/>
  <c r="K143" i="17" s="1"/>
  <c r="K144" i="17" s="1"/>
  <c r="K145" i="17" s="1"/>
  <c r="K146" i="17" s="1"/>
  <c r="K147" i="17" s="1"/>
  <c r="K148" i="17" s="1"/>
  <c r="K149" i="17" s="1"/>
  <c r="K150" i="17" s="1"/>
  <c r="K151" i="17" s="1"/>
  <c r="L13" i="21"/>
  <c r="F12" i="32" l="1"/>
  <c r="F13" i="32" s="1"/>
  <c r="F14" i="32" s="1"/>
  <c r="F15" i="32" s="1"/>
  <c r="F16" i="32" s="1"/>
  <c r="F17" i="32" s="1"/>
  <c r="F18" i="32" s="1"/>
  <c r="F19" i="32" s="1"/>
  <c r="F20" i="32" s="1"/>
  <c r="F21" i="32" s="1"/>
  <c r="F22" i="32" s="1"/>
  <c r="F23" i="32" s="1"/>
  <c r="F24" i="32" s="1"/>
  <c r="F25" i="32" s="1"/>
  <c r="F26" i="32" s="1"/>
  <c r="F27" i="32" s="1"/>
  <c r="F28" i="32" s="1"/>
  <c r="F29" i="32" s="1"/>
  <c r="F30" i="32" s="1"/>
  <c r="F31" i="32" s="1"/>
  <c r="F32" i="32" s="1"/>
  <c r="F33" i="32" s="1"/>
  <c r="F34" i="32" s="1"/>
  <c r="F35" i="32" s="1"/>
  <c r="F36" i="32" s="1"/>
  <c r="F37" i="32" s="1"/>
  <c r="F38" i="32" s="1"/>
  <c r="F39" i="32" s="1"/>
  <c r="F40" i="32" s="1"/>
  <c r="F41" i="32" s="1"/>
  <c r="F42" i="32" s="1"/>
  <c r="F43" i="32" s="1"/>
  <c r="F44" i="32" s="1"/>
  <c r="F45" i="32" s="1"/>
  <c r="F46" i="32" s="1"/>
  <c r="F47" i="32" s="1"/>
  <c r="F48" i="32" s="1"/>
  <c r="F49" i="32" s="1"/>
  <c r="F50" i="32" s="1"/>
  <c r="F51" i="32" s="1"/>
  <c r="F52" i="32" s="1"/>
  <c r="F53" i="32" s="1"/>
  <c r="F54" i="32" s="1"/>
  <c r="F55" i="32" s="1"/>
  <c r="F56" i="32" s="1"/>
  <c r="F57" i="32" s="1"/>
  <c r="F58" i="32" s="1"/>
  <c r="F59" i="32" s="1"/>
  <c r="F60" i="32" s="1"/>
  <c r="F61" i="32" s="1"/>
  <c r="F62" i="32" s="1"/>
  <c r="F63" i="32" s="1"/>
  <c r="F64" i="32" s="1"/>
  <c r="F65" i="32" s="1"/>
  <c r="F66" i="32" s="1"/>
  <c r="F67" i="32" s="1"/>
  <c r="F68" i="32" s="1"/>
  <c r="F69" i="32" s="1"/>
  <c r="F70" i="32" s="1"/>
  <c r="F71" i="32" s="1"/>
  <c r="F72" i="32" s="1"/>
  <c r="F73" i="32" s="1"/>
  <c r="F74" i="32" s="1"/>
  <c r="F75" i="32" s="1"/>
  <c r="F76" i="32" s="1"/>
  <c r="F77" i="32" s="1"/>
  <c r="F78" i="32" s="1"/>
  <c r="F79" i="32" s="1"/>
  <c r="F80" i="32" s="1"/>
  <c r="F81" i="32" s="1"/>
  <c r="F82" i="32" s="1"/>
  <c r="F83" i="32" s="1"/>
  <c r="F84" i="32" s="1"/>
  <c r="F85" i="32" s="1"/>
  <c r="F86" i="32" s="1"/>
  <c r="F87" i="32" s="1"/>
  <c r="F88" i="32" s="1"/>
  <c r="F89" i="32" s="1"/>
  <c r="F90" i="32" s="1"/>
  <c r="F91" i="32" s="1"/>
  <c r="F92" i="32" s="1"/>
  <c r="F93" i="32" s="1"/>
  <c r="F94" i="32" s="1"/>
  <c r="F95" i="32" s="1"/>
  <c r="F96" i="32" s="1"/>
  <c r="F97" i="32" s="1"/>
  <c r="F98" i="32" s="1"/>
  <c r="F99" i="32" s="1"/>
  <c r="F100" i="32" s="1"/>
  <c r="F101" i="32" s="1"/>
  <c r="F102" i="32" s="1"/>
  <c r="F103" i="32" s="1"/>
  <c r="F104" i="32" s="1"/>
  <c r="F105" i="32" s="1"/>
  <c r="F106" i="32" s="1"/>
  <c r="F107" i="32" s="1"/>
  <c r="F108" i="32" s="1"/>
  <c r="F109" i="32" s="1"/>
  <c r="F110" i="32" s="1"/>
  <c r="F111" i="32" s="1"/>
  <c r="F112" i="32" s="1"/>
  <c r="F113" i="32" s="1"/>
  <c r="F114" i="32" s="1"/>
  <c r="F115" i="32" s="1"/>
  <c r="F116" i="32" s="1"/>
  <c r="F117" i="32" s="1"/>
  <c r="F118" i="32" s="1"/>
  <c r="F119" i="32" s="1"/>
  <c r="F120" i="32" s="1"/>
  <c r="F121" i="32" s="1"/>
  <c r="F122" i="32" s="1"/>
  <c r="F123" i="32" s="1"/>
  <c r="F124" i="32" s="1"/>
  <c r="F125" i="32" s="1"/>
  <c r="F126" i="32" s="1"/>
  <c r="F127" i="32" s="1"/>
  <c r="F128" i="32" s="1"/>
  <c r="F129" i="32" s="1"/>
  <c r="F130" i="32" s="1"/>
  <c r="F131" i="32" s="1"/>
  <c r="F132" i="32" s="1"/>
  <c r="F133" i="32" s="1"/>
  <c r="F134" i="32" s="1"/>
  <c r="F135" i="32" s="1"/>
  <c r="F136" i="32" s="1"/>
  <c r="F137" i="32" s="1"/>
  <c r="F138" i="32" s="1"/>
  <c r="F139" i="32" s="1"/>
  <c r="F140" i="32" s="1"/>
  <c r="F141" i="32" s="1"/>
  <c r="F142" i="32" s="1"/>
  <c r="F143" i="32" s="1"/>
  <c r="F144" i="32" s="1"/>
  <c r="F145" i="32" s="1"/>
  <c r="F146" i="32" s="1"/>
  <c r="F147" i="32" s="1"/>
  <c r="F148" i="32" s="1"/>
  <c r="F149" i="32" s="1"/>
  <c r="F150" i="32" s="1"/>
  <c r="F151" i="32" s="1"/>
  <c r="F152" i="32" s="1"/>
  <c r="F153" i="32" s="1"/>
  <c r="F154" i="32" s="1"/>
  <c r="F155" i="32" s="1"/>
  <c r="F156" i="32" s="1"/>
  <c r="F157" i="32" s="1"/>
  <c r="F158" i="32" s="1"/>
  <c r="F159" i="32" s="1"/>
  <c r="F160" i="32" s="1"/>
  <c r="F161" i="32" s="1"/>
  <c r="F162" i="32" s="1"/>
  <c r="F163" i="32" s="1"/>
  <c r="F164" i="32" s="1"/>
  <c r="F165" i="32" s="1"/>
  <c r="F166" i="32" s="1"/>
  <c r="F167" i="32" s="1"/>
  <c r="F168" i="32" s="1"/>
  <c r="F169" i="32" s="1"/>
  <c r="F170" i="32" s="1"/>
  <c r="F171" i="32" s="1"/>
  <c r="F172" i="32" s="1"/>
  <c r="F173" i="32" s="1"/>
  <c r="F174" i="32" s="1"/>
  <c r="F175" i="32" s="1"/>
  <c r="F176" i="32" s="1"/>
  <c r="F177" i="32" s="1"/>
  <c r="F178" i="32" s="1"/>
  <c r="F179" i="32" s="1"/>
  <c r="F180" i="32" s="1"/>
  <c r="F181" i="32" s="1"/>
  <c r="F182" i="32" s="1"/>
  <c r="F183" i="32" s="1"/>
  <c r="F184" i="32" s="1"/>
  <c r="F185" i="32" s="1"/>
  <c r="F186" i="32" s="1"/>
  <c r="F187" i="32" s="1"/>
  <c r="F188" i="32" s="1"/>
  <c r="F189" i="32" s="1"/>
  <c r="F190" i="32" s="1"/>
  <c r="F191" i="32" s="1"/>
  <c r="F192" i="32" s="1"/>
  <c r="F193" i="32" s="1"/>
  <c r="F194" i="32" s="1"/>
  <c r="F195" i="32" s="1"/>
  <c r="F196" i="32" s="1"/>
  <c r="F197" i="32" s="1"/>
  <c r="F198" i="32" s="1"/>
  <c r="F199" i="32" s="1"/>
  <c r="F200" i="32" s="1"/>
  <c r="F201" i="32" s="1"/>
  <c r="F202" i="32" s="1"/>
  <c r="F203" i="32" s="1"/>
  <c r="F204" i="32" s="1"/>
  <c r="F205" i="32" s="1"/>
  <c r="F206" i="32" s="1"/>
  <c r="F207" i="32" s="1"/>
  <c r="F208" i="32" s="1"/>
  <c r="F209" i="32" s="1"/>
  <c r="F210" i="32" s="1"/>
  <c r="F211" i="32" s="1"/>
  <c r="F212" i="32" s="1"/>
  <c r="F213" i="32" s="1"/>
  <c r="F214" i="32" s="1"/>
  <c r="F215" i="32" s="1"/>
  <c r="F216" i="32" s="1"/>
  <c r="F217" i="32" s="1"/>
  <c r="F218" i="32" s="1"/>
  <c r="F219" i="32" s="1"/>
  <c r="F220" i="32" s="1"/>
  <c r="F221" i="32" s="1"/>
  <c r="F222" i="32" s="1"/>
  <c r="F223" i="32" s="1"/>
  <c r="F224" i="32" s="1"/>
  <c r="F225" i="32" s="1"/>
  <c r="F226" i="32" s="1"/>
  <c r="F227" i="32" s="1"/>
  <c r="F228" i="32" s="1"/>
  <c r="F229" i="32" s="1"/>
  <c r="F230" i="32" s="1"/>
  <c r="F231" i="32" s="1"/>
  <c r="F232" i="32" s="1"/>
  <c r="F233" i="32" s="1"/>
  <c r="F234" i="32" s="1"/>
  <c r="F235" i="32" s="1"/>
  <c r="F236" i="32" s="1"/>
  <c r="F237" i="32" s="1"/>
  <c r="F238" i="32" s="1"/>
  <c r="F239" i="32" s="1"/>
  <c r="F240" i="32" s="1"/>
  <c r="F241" i="32" s="1"/>
  <c r="F242" i="32" s="1"/>
  <c r="F243" i="32" s="1"/>
  <c r="F244" i="32" s="1"/>
  <c r="F245" i="32" s="1"/>
  <c r="F246" i="32" s="1"/>
  <c r="F247" i="32" s="1"/>
  <c r="F248" i="32" s="1"/>
  <c r="BA30" i="29" l="1"/>
</calcChain>
</file>

<file path=xl/sharedStrings.xml><?xml version="1.0" encoding="utf-8"?>
<sst xmlns="http://schemas.openxmlformats.org/spreadsheetml/2006/main" count="6722" uniqueCount="1173">
  <si>
    <t>A PAGAR</t>
  </si>
  <si>
    <t>Dia da Semana</t>
  </si>
  <si>
    <t>3ª</t>
  </si>
  <si>
    <t>6ª</t>
  </si>
  <si>
    <t>Semana Aposta</t>
  </si>
  <si>
    <t>Pedra</t>
  </si>
  <si>
    <t>Ricas</t>
  </si>
  <si>
    <t>Renato</t>
  </si>
  <si>
    <t>Conhé</t>
  </si>
  <si>
    <t>Catita</t>
  </si>
  <si>
    <t>Alves</t>
  </si>
  <si>
    <t>Batanete</t>
  </si>
  <si>
    <t>Couve</t>
  </si>
  <si>
    <t>Henrique</t>
  </si>
  <si>
    <t>Picas</t>
  </si>
  <si>
    <t>Bola</t>
  </si>
  <si>
    <t>Cachado</t>
  </si>
  <si>
    <t>Chave 3ª Feira</t>
  </si>
  <si>
    <t>Chave 6ª Feira</t>
  </si>
  <si>
    <t>Saldo Actual</t>
  </si>
  <si>
    <t>Prémios</t>
  </si>
  <si>
    <t>Valor em falta</t>
  </si>
  <si>
    <t>NIB</t>
  </si>
  <si>
    <t>Movimentos</t>
  </si>
  <si>
    <t>Sócio</t>
  </si>
  <si>
    <t>Data</t>
  </si>
  <si>
    <t>Semanas</t>
  </si>
  <si>
    <t>Obs</t>
  </si>
  <si>
    <t>Total Movimentos</t>
  </si>
  <si>
    <t>Numerário</t>
  </si>
  <si>
    <t>Números</t>
  </si>
  <si>
    <t>Estrelas</t>
  </si>
  <si>
    <t>3ª Feira</t>
  </si>
  <si>
    <t>6ª Feira</t>
  </si>
  <si>
    <t>Semana</t>
  </si>
  <si>
    <t>Resultado</t>
  </si>
  <si>
    <t>MULTAS A 01DEZ</t>
  </si>
  <si>
    <t>TOTAL MULTAS</t>
  </si>
  <si>
    <t>Pica</t>
  </si>
  <si>
    <t>Camacho</t>
  </si>
  <si>
    <t>Maia</t>
  </si>
  <si>
    <t>003502820002300030020</t>
  </si>
  <si>
    <t>Terça Feira</t>
  </si>
  <si>
    <t>Sexta Feira</t>
  </si>
  <si>
    <t>Euromilhoes 2012</t>
  </si>
  <si>
    <t>JANEIRO ( 17€ )</t>
  </si>
  <si>
    <t>MARÇO ( 19 € )</t>
  </si>
  <si>
    <t>FEVEREIRO ( 16 € )</t>
  </si>
  <si>
    <t>ABRIL ( 16 € )</t>
  </si>
  <si>
    <t>MAIO ( 17 € )</t>
  </si>
  <si>
    <t>JUNHO ( 19 € )</t>
  </si>
  <si>
    <t>JULHO ( 17 € )</t>
  </si>
  <si>
    <t>AGOSTO ( 19 € )</t>
  </si>
  <si>
    <t>SETEMBRO ( 16 € )</t>
  </si>
  <si>
    <t>OUTUBRO ( 17 € )</t>
  </si>
  <si>
    <t>NOVEMBRO ( 19 € )</t>
  </si>
  <si>
    <t>DEZEMBRO ( 16 € )</t>
  </si>
  <si>
    <t>Valor Semanal por Sócio</t>
  </si>
  <si>
    <t>Total Anual Por Sócio</t>
  </si>
  <si>
    <t>Multas Por Sócio / Por Semana</t>
  </si>
  <si>
    <t>Custo Semanal das Apostas</t>
  </si>
  <si>
    <t xml:space="preserve">Prémios </t>
  </si>
  <si>
    <t>TOTAL PAGO</t>
  </si>
  <si>
    <t>Conta</t>
  </si>
  <si>
    <t>Pagamentos por Transfencia Bancaria</t>
  </si>
  <si>
    <t>Banco</t>
  </si>
  <si>
    <t>Caixa Geral de Depósitos</t>
  </si>
  <si>
    <t>000282023000300</t>
  </si>
  <si>
    <t>Quem fizer os pagamentos por transferência bancária, coloque o nome e o email para aviso</t>
  </si>
  <si>
    <t>Nome</t>
  </si>
  <si>
    <t>Email</t>
  </si>
  <si>
    <t>Nuno Cachado</t>
  </si>
  <si>
    <t>nuno_cachado@hotmail.com</t>
  </si>
  <si>
    <t>Transferencia</t>
  </si>
  <si>
    <t>+</t>
  </si>
  <si>
    <t>Joia de Entrada na Sociedade</t>
  </si>
  <si>
    <t>ajc_pedrosa@hotmail.com  </t>
  </si>
  <si>
    <t>barquinha.andre@gmail.com  </t>
  </si>
  <si>
    <t>jccorreia2@live.com.pt   </t>
  </si>
  <si>
    <t>jpmferreira@live.com.pt   </t>
  </si>
  <si>
    <t>mailrenatoduarte@gmail.com</t>
  </si>
  <si>
    <t>rodriguescourinha@gmail.com   </t>
  </si>
  <si>
    <t>Entradas</t>
  </si>
  <si>
    <t>Saidas</t>
  </si>
  <si>
    <t>Transitou de 2011 para pagar Fevereiro em diante</t>
  </si>
  <si>
    <t>Transitou de 2011 - Excesso do mês de Dezembro</t>
  </si>
  <si>
    <t>Semana em Jogo</t>
  </si>
  <si>
    <t>Dia em Jogo</t>
  </si>
  <si>
    <t>Saldo Inicial / Final de 2011</t>
  </si>
  <si>
    <t>Dia</t>
  </si>
  <si>
    <t>JANEIRO</t>
  </si>
  <si>
    <t>FEVEREIRO</t>
  </si>
  <si>
    <t>MARÇO</t>
  </si>
  <si>
    <t>ABRIL</t>
  </si>
  <si>
    <t>MAIO</t>
  </si>
  <si>
    <t>Euromilhoes 2011</t>
  </si>
  <si>
    <t>JUNHO (16 €)</t>
  </si>
  <si>
    <t>JULHO ( 19 €)</t>
  </si>
  <si>
    <t>AGOSTO ( 17 €)</t>
  </si>
  <si>
    <t>SETEMBRO (19 €)</t>
  </si>
  <si>
    <t>OUTUBRO ( 16 €)</t>
  </si>
  <si>
    <t>NOVEMBRO ( 17 €)</t>
  </si>
  <si>
    <t>DEZEMBRO ( 19 €)</t>
  </si>
  <si>
    <t>x</t>
  </si>
  <si>
    <t xml:space="preserve">x </t>
  </si>
  <si>
    <t>Catita jr</t>
  </si>
  <si>
    <t>Artur</t>
  </si>
  <si>
    <t>Prémios semana</t>
  </si>
  <si>
    <t>-</t>
  </si>
  <si>
    <t>Semana jogo</t>
    <phoneticPr fontId="3" type="noConversion"/>
  </si>
  <si>
    <t>Saldo Inicial</t>
  </si>
  <si>
    <t>Valor Semana</t>
  </si>
  <si>
    <t>Custo Semanal</t>
  </si>
  <si>
    <t>número</t>
  </si>
  <si>
    <t>estrela</t>
  </si>
  <si>
    <t>001800031646053702066</t>
  </si>
  <si>
    <t>Santander</t>
  </si>
  <si>
    <t>Caso queiram fazer os pagamentos por transferência bancária</t>
  </si>
  <si>
    <t>Valor Pago</t>
  </si>
  <si>
    <t>3 a 8 + 2€</t>
  </si>
  <si>
    <t>3 a 7</t>
  </si>
  <si>
    <t>3 a 12</t>
  </si>
  <si>
    <t>3 + 2€</t>
  </si>
  <si>
    <t>3 a 5 + 1€</t>
  </si>
  <si>
    <t>Aposta</t>
  </si>
  <si>
    <t>Semana 3</t>
  </si>
  <si>
    <t>Transferência Bancária</t>
  </si>
  <si>
    <t>6 a 12</t>
  </si>
  <si>
    <t>8 a 24</t>
  </si>
  <si>
    <t>Prémio</t>
  </si>
  <si>
    <t>Semana 4</t>
  </si>
  <si>
    <t>4 a 9 + 2€</t>
  </si>
  <si>
    <t>8 a 12</t>
  </si>
  <si>
    <t>Semana 5</t>
  </si>
  <si>
    <t>8 a 19</t>
  </si>
  <si>
    <t>4 a 7</t>
  </si>
  <si>
    <t>8 a 23 + 1 € Multa Fevereiro + 1 €</t>
  </si>
  <si>
    <t>8 a 11 + 1 € Multa Fevereiro + 2 €</t>
  </si>
  <si>
    <t>8 a 12 + 1 € Multa Fevereiro</t>
  </si>
  <si>
    <t>Semana 6</t>
  </si>
  <si>
    <t>13 a 22</t>
  </si>
  <si>
    <t>Semana 7</t>
  </si>
  <si>
    <t>1 € + 12 a 15</t>
  </si>
  <si>
    <t>1€ Multa Fevereiro + 08 a 16 + 2 €</t>
  </si>
  <si>
    <t>Semana 8</t>
  </si>
  <si>
    <t>13 a 17</t>
  </si>
  <si>
    <t>10 a 14</t>
  </si>
  <si>
    <t xml:space="preserve">1 € Multa Fevereiro + 08 a 17 </t>
  </si>
  <si>
    <t>Semana 9</t>
  </si>
  <si>
    <t>13 a 32</t>
  </si>
  <si>
    <t>4 € Multa Março + 9 a 13</t>
  </si>
  <si>
    <t>16 e 17</t>
  </si>
  <si>
    <t>Semana 10</t>
  </si>
  <si>
    <t>Semana 11</t>
  </si>
  <si>
    <t>20 a 25</t>
  </si>
  <si>
    <t>Semana 12</t>
  </si>
  <si>
    <t>18 a 22</t>
  </si>
  <si>
    <t>Semana 13</t>
  </si>
  <si>
    <t>15 a 17</t>
  </si>
  <si>
    <t>Semana 14</t>
  </si>
  <si>
    <t>5€ Multa Abril + 13 a 17</t>
  </si>
  <si>
    <t>Catita Jr</t>
  </si>
  <si>
    <t>1€ Multa Abril + 17 a 23</t>
  </si>
  <si>
    <t>Semana 15</t>
  </si>
  <si>
    <t>4€ Multa Abril + 14 a 21 + 2 €</t>
  </si>
  <si>
    <t>Semana 16</t>
  </si>
  <si>
    <t>5€ Multa Abril + 13 a 20 + 1€</t>
  </si>
  <si>
    <t>Semana 17</t>
  </si>
  <si>
    <t>18 a 25</t>
  </si>
  <si>
    <t>18 a 21</t>
  </si>
  <si>
    <t>26 a 29</t>
  </si>
  <si>
    <t>Semana 18</t>
  </si>
  <si>
    <t>23 a 27</t>
  </si>
  <si>
    <t>24 a 32</t>
  </si>
  <si>
    <t>4€ Multa Maio + 18 a 29</t>
  </si>
  <si>
    <t>Semana 20</t>
  </si>
  <si>
    <t>24 a 30</t>
  </si>
  <si>
    <t>Semana 22</t>
  </si>
  <si>
    <t>32 a 58</t>
  </si>
  <si>
    <t>28 a 58</t>
  </si>
  <si>
    <t>Jantar</t>
  </si>
  <si>
    <t>Palmeira</t>
  </si>
  <si>
    <t>Rectificação após alterações</t>
  </si>
  <si>
    <t>23, 25, 27, 29, 31, 33, 35, 37, 39, 41</t>
  </si>
  <si>
    <t>23, 25, 26, 27, 28, 29, 30, 31, 32</t>
  </si>
  <si>
    <t>23, 25, 27, 29 + 2€</t>
  </si>
  <si>
    <t>23, 25, 27, 28, 29, 30, 31, 32, 33</t>
  </si>
  <si>
    <t>Semana 23</t>
  </si>
  <si>
    <t>Semana 24</t>
  </si>
  <si>
    <t>34 a 43</t>
  </si>
  <si>
    <t>Semana 25</t>
  </si>
  <si>
    <t>Semana 26</t>
  </si>
  <si>
    <t>30 a 42</t>
  </si>
  <si>
    <t>24 a 33 + 2 €</t>
  </si>
  <si>
    <t>Semana 27</t>
  </si>
  <si>
    <t>Semana 28</t>
  </si>
  <si>
    <t>Semana 29</t>
  </si>
  <si>
    <t>Semana 30</t>
  </si>
  <si>
    <t>Semana 31</t>
  </si>
  <si>
    <t>Semana 32</t>
  </si>
  <si>
    <t>44 a 53</t>
  </si>
  <si>
    <t>34 a 43 + 2€</t>
  </si>
  <si>
    <t>36 a 46</t>
  </si>
  <si>
    <t>Semana 33</t>
  </si>
  <si>
    <t>Semana 34</t>
  </si>
  <si>
    <t>1€ Multa Maio + 4€ multa Junho + 24 a 35 + 1 €</t>
  </si>
  <si>
    <t>5 € Multa Julho + 34 a 42</t>
  </si>
  <si>
    <t>Semana 35</t>
  </si>
  <si>
    <t>Semana 36</t>
  </si>
  <si>
    <t>50 a 61 + 2€</t>
  </si>
  <si>
    <t>43 a 60</t>
  </si>
  <si>
    <t>4€ Multa Junho + 5€ Multa de Julho + 26 a 35 + 1€</t>
  </si>
  <si>
    <t>4€ Multa de Junho + 36 a 63 + 2€</t>
  </si>
  <si>
    <t>Semana 37</t>
  </si>
  <si>
    <t>Semana 38</t>
  </si>
  <si>
    <t>43 a 86  + 12€</t>
  </si>
  <si>
    <t>Semana 39</t>
  </si>
  <si>
    <t>Semana 40</t>
  </si>
  <si>
    <t>47 a 52</t>
  </si>
  <si>
    <t>54 a 63</t>
  </si>
  <si>
    <t>1€ Multa Julho + 41 a 65</t>
  </si>
  <si>
    <t>43 a 52</t>
  </si>
  <si>
    <t>50 a 79 + 1 €</t>
  </si>
  <si>
    <t>Semana 47</t>
  </si>
  <si>
    <t>4€ Multa Agosto + 44 a 51 + 2 €</t>
  </si>
  <si>
    <t>53 a 86</t>
  </si>
  <si>
    <t>62 a 77</t>
  </si>
  <si>
    <t>64 a 73</t>
  </si>
  <si>
    <t>Semana 50</t>
  </si>
  <si>
    <t>Semana 51</t>
  </si>
  <si>
    <t>Semana 52</t>
  </si>
  <si>
    <t>53 a 62</t>
  </si>
  <si>
    <t>4 € Multa Agosto + 36 a 55 + 1 €</t>
  </si>
  <si>
    <t>Semana 53</t>
  </si>
  <si>
    <t>Semana 54</t>
  </si>
  <si>
    <t>Semana 55</t>
  </si>
  <si>
    <t>Semana 56</t>
  </si>
  <si>
    <t>Semana 57</t>
  </si>
  <si>
    <t>Semana 58</t>
  </si>
  <si>
    <t>74 a 83</t>
  </si>
  <si>
    <t>Semana 59</t>
  </si>
  <si>
    <t>Semana 60</t>
  </si>
  <si>
    <t>5€ Multa Setembro + 52 a 61 + 2€</t>
  </si>
  <si>
    <t>61 a 68</t>
  </si>
  <si>
    <t>80 a 86</t>
  </si>
  <si>
    <t>3€ Multa Setembro + 56 a 75 + 1€</t>
  </si>
  <si>
    <t>63 a 72</t>
  </si>
  <si>
    <t>Semana 61</t>
  </si>
  <si>
    <t>Semana 62</t>
  </si>
  <si>
    <t>Ikarus</t>
  </si>
  <si>
    <t>Troco do pagamento do dia 13Jul</t>
  </si>
  <si>
    <t>3€ Multa Outubro + 64 a 71 + 1€</t>
  </si>
  <si>
    <t>3€ Multa Outubro + 64 a 86</t>
  </si>
  <si>
    <t>78 a 86</t>
  </si>
  <si>
    <t>84 a 86</t>
  </si>
  <si>
    <t>20€ Multa Julho a Outubro + 30 a 62</t>
  </si>
  <si>
    <t>76 a 85 + 1€</t>
  </si>
  <si>
    <t>2€ Multa Outubro + 66 a 83 + 2€</t>
  </si>
  <si>
    <t>17€ Multa Julho a Outubro + 36 a 62</t>
  </si>
  <si>
    <t>Semana 63</t>
  </si>
  <si>
    <t>Semana 64</t>
  </si>
  <si>
    <t>Semana 65</t>
  </si>
  <si>
    <t>Semana 66</t>
  </si>
  <si>
    <t>Semana 67</t>
  </si>
  <si>
    <t>Semana 68</t>
  </si>
  <si>
    <t>Semana 69</t>
  </si>
  <si>
    <t>Semana 70</t>
  </si>
  <si>
    <t>73 a 82</t>
  </si>
  <si>
    <t>63 a 77</t>
  </si>
  <si>
    <t>4€ Multa Outubro + 62 a 69 + 2€</t>
  </si>
  <si>
    <t>72 a 77</t>
  </si>
  <si>
    <t>69 a 86</t>
  </si>
  <si>
    <t>Semana 71</t>
  </si>
  <si>
    <t>Semana 72</t>
  </si>
  <si>
    <t>Semana 73</t>
  </si>
  <si>
    <t>Semana 74</t>
  </si>
  <si>
    <t>Semana 75</t>
  </si>
  <si>
    <t>Semana 76</t>
  </si>
  <si>
    <t>4€ Multa de Novembro + 70 a 77 + 2€</t>
  </si>
  <si>
    <t>Semana 77</t>
  </si>
  <si>
    <t>Semana 78</t>
  </si>
  <si>
    <t>78 a 86 + 1€</t>
  </si>
  <si>
    <t>83 a 86</t>
  </si>
  <si>
    <t>Semana 79</t>
  </si>
  <si>
    <t>Semana 80</t>
  </si>
  <si>
    <t>5€ Multa Dezembro + 78 a 84</t>
  </si>
  <si>
    <t>Semana 79 não efectuada</t>
  </si>
  <si>
    <t>Semana 81</t>
  </si>
  <si>
    <t>Semana 82</t>
  </si>
  <si>
    <t>2€ Multa Dezembro + 84 a 86</t>
  </si>
  <si>
    <t>85 e 86</t>
  </si>
  <si>
    <t>9€ Multa Novembro e Dezembro + 63 a 86</t>
  </si>
  <si>
    <t>Retorno de dinheiro</t>
  </si>
  <si>
    <t>1 Táxi Sporting - Estação Entroncamento</t>
  </si>
  <si>
    <t>4 Bilhetes Comboio para Tomar</t>
  </si>
  <si>
    <t>Jantar Sereia do Nabão</t>
  </si>
  <si>
    <t>Taxi 1 - Tomar - Entroncamento</t>
  </si>
  <si>
    <t>Taxi 2 - Tomar - Entroncamento</t>
  </si>
  <si>
    <t>Deixei ao Conhé para Taxi do Entronc - Barquinha</t>
  </si>
  <si>
    <t>Falta saber deste pagamento</t>
  </si>
  <si>
    <t>Semana 83</t>
  </si>
  <si>
    <t>Semana 84</t>
  </si>
  <si>
    <t>1€ Multa Dezembro + Semana 86</t>
  </si>
  <si>
    <t>Semana 85</t>
  </si>
  <si>
    <t>Semana 86</t>
  </si>
  <si>
    <t>Para o Ano 2012</t>
  </si>
  <si>
    <t>Ter</t>
  </si>
  <si>
    <t>Sex</t>
  </si>
  <si>
    <t>Aposta Terça Feira</t>
  </si>
  <si>
    <t>Aposta Sexta Feira</t>
  </si>
  <si>
    <t>Total Entradas</t>
  </si>
  <si>
    <t>Total Saidas</t>
  </si>
  <si>
    <t>Aposta Semana 1 Terça-Feira</t>
  </si>
  <si>
    <t>Da 6ª feira da semana 5 á 3ª Feira da semana 33</t>
  </si>
  <si>
    <t>Transferencia 87€ - 6ªFeira Sem 5 á 6ªFeira Sem 26</t>
  </si>
  <si>
    <t>Transferencia de 32€ - Joia + 17€ - 3ªFeira Sem 1 a 3ªFeira Sem 5</t>
  </si>
  <si>
    <t>Aposta Semana 1 Sexta-Feira</t>
  </si>
  <si>
    <t>Aposta Semana 2 - Terça Feira + Sexta-Feira</t>
  </si>
  <si>
    <t>20€ - 6ªFeira Sem 5 á 3ªFeira Sem 10</t>
  </si>
  <si>
    <t>50€ - 6ªFeira Sem 10 á 3ªFeira Sem 22 + 2€</t>
  </si>
  <si>
    <t>Aposta Semana 3 - Terça Feira + Sexta-Feira</t>
  </si>
  <si>
    <t>Transferencia 35€ - 6ªFeira Sem 5 á 6ªFeira Sem 13</t>
  </si>
  <si>
    <t>Aposta Semana 4 - Terça Feira + Sexta Feira</t>
  </si>
  <si>
    <t>Numeros</t>
  </si>
  <si>
    <t>Aposta Semana 5 - Terça Feira + Sexta Feira</t>
  </si>
  <si>
    <t>Conhe</t>
  </si>
  <si>
    <t>Transferencia 20€ - 6ªFeira Sem 5 á 3ªFeira Sem 10</t>
  </si>
  <si>
    <t>Transferencia 60€ - 6ªFeira Sem 5 á 3ªFeira Sem 20</t>
  </si>
  <si>
    <t>Transferencia 20€ -6ªFeira Sem 9 á 3ªFeira Sem 14 + 2€</t>
  </si>
  <si>
    <t>Transferencia de 50€ - Joia + 35€ - 3ªFeira Sem 1 a 3ªFeira Sem 9 + 2€</t>
  </si>
  <si>
    <r>
      <t xml:space="preserve">Transferencia 35€ - 6ªFeira Sem 5 á 6ªFeira sem 12 + </t>
    </r>
    <r>
      <rPr>
        <sz val="11"/>
        <color theme="9" tint="-0.499984740745262"/>
        <rFont val="Calibri"/>
        <family val="2"/>
      </rPr>
      <t>4€ Multa</t>
    </r>
  </si>
  <si>
    <t>Aposta Semana 6 - Terça Feira + Sexta Feira</t>
  </si>
  <si>
    <t>Aposta Semana 7 - Terça Feira + Sexta Feira</t>
  </si>
  <si>
    <t>Aposta Semana 8 - Terça Feira + Sexta Feira</t>
  </si>
  <si>
    <t>Transferencia 20€ - 6ªFeira Sem 10  á 3ªFeira Sem 15</t>
  </si>
  <si>
    <t>Transferencia 100€ - 6ªFeira Sem 12 á 3ªFeira Sem37 + 2€</t>
  </si>
  <si>
    <t>Transferencia 20€ - 6ªFeira Sem 10 á 3ªFeira Sem 15</t>
  </si>
  <si>
    <t>Transferencia 20€ - 6ªFeira Sem 12 à 6ªFeira Sem 17</t>
  </si>
  <si>
    <t>Aposta Semana 9 - Terça Feira + Sexta Feira</t>
  </si>
  <si>
    <t>Transferencia 20€ - 6ªFeira Sem 14 á 3ªFeira Sem19 + 2€</t>
  </si>
  <si>
    <t>Janeiro</t>
  </si>
  <si>
    <t>Fevereiro</t>
  </si>
  <si>
    <t>Aposta Semana 10 - Terça Feira + Sexta Feira</t>
  </si>
  <si>
    <t>Premio</t>
  </si>
  <si>
    <t>Premio Semana 10 Terça Feira - 1 Numero + 2 Estrelas</t>
  </si>
  <si>
    <r>
      <t xml:space="preserve">Numerario - 35€ - 6ªFeira Sem 5 á 6ªFeira sem 17 + </t>
    </r>
    <r>
      <rPr>
        <sz val="11"/>
        <color theme="9" tint="-0.499984740745262"/>
        <rFont val="Calibri"/>
        <family val="2"/>
      </rPr>
      <t>9€ Multa</t>
    </r>
  </si>
  <si>
    <r>
      <t xml:space="preserve">Numerario - 35€ - 6ªFeira Sem 5 á 3ªFeira sem 9 + </t>
    </r>
    <r>
      <rPr>
        <sz val="11"/>
        <color theme="9" tint="-0.499984740745262"/>
        <rFont val="Calibri"/>
        <family val="2"/>
      </rPr>
      <t>4€ Multa</t>
    </r>
    <r>
      <rPr>
        <sz val="11"/>
        <rFont val="Calibri"/>
        <family val="2"/>
      </rPr>
      <t xml:space="preserve"> + 2€</t>
    </r>
  </si>
  <si>
    <t>09(03/12</t>
  </si>
  <si>
    <t>Aposta Semana 11 - Terça Feira + Sexta Feira</t>
  </si>
  <si>
    <t>Premio Semana 11 Sexta Feira - 2 Numero + 2 Estrelas</t>
  </si>
  <si>
    <t>Aposta Semana 12 - Terça Feira + Sexta Feira</t>
  </si>
  <si>
    <t>Transferencia 16€ - 6ªFeira Sem 15  á 3ªFeira Sem 19</t>
  </si>
  <si>
    <t>Numerario - 40€ - 3ª Feira Semana 14 à 6ª Feira Sem 23</t>
  </si>
  <si>
    <t>Transferencia 20€ - 6ªFeira Sem 16 á 6ªFeira Sem 19</t>
  </si>
  <si>
    <t>Transferencia 33€ - 3ªFeira Sem 14  á 3ªFeira Sem 22</t>
  </si>
  <si>
    <t>Transferencia 20€ - 6ªFeira Sem 15 á 3ªFeira Sem 20</t>
  </si>
  <si>
    <t>Aposta Semana 13 - Terça Feira + Sexta Feira</t>
  </si>
  <si>
    <t>Março</t>
  </si>
  <si>
    <t>Aposta Semana 14 - Terça Feira + Sexta Feira</t>
  </si>
  <si>
    <t>Transferencia 20€ - 6ªFeira Sem 19  á 3ªFeira Sem 24 + 2€</t>
  </si>
  <si>
    <t>Aposta Semana 15 - Terça Feira + Sexta Feira</t>
  </si>
  <si>
    <t>Premio Semana 15 Sexta Feira - 2 Numero + 2 Estrelas</t>
  </si>
  <si>
    <t>Aposta Semana 16 - Terça Feira + Sexta Feira</t>
  </si>
  <si>
    <t>30€ - 6ªFeira Sem 22 á 3ªFeira Sem 30</t>
  </si>
  <si>
    <t>Aposta Semana 17 - Terça Feira + Sexta Feira</t>
  </si>
  <si>
    <t xml:space="preserve"> Sorteio</t>
  </si>
  <si>
    <t>Transferencia 20€ - 6ªFeira Sem 20  á 3ªFeira Sem 25</t>
  </si>
  <si>
    <t>Transferencia 36€ - 3ªFeira Sem 18 á 6ªFeira Sem 26</t>
  </si>
  <si>
    <t>Transferencia 20€ - 3ªFeira Sem 20 á 6ªFeira Sem 24</t>
  </si>
  <si>
    <t>Aposta Semana 18 - Terça Feira + Sexta Feira</t>
  </si>
  <si>
    <t>Abril</t>
  </si>
  <si>
    <t>Transferencia 20€ - 6ªFeira Sem 24 á 6ªFeira Sem 29 + 2€</t>
  </si>
  <si>
    <t>Numerario - 60€ - 6ª Feira da Sem 33 á 3ª Feira Sem 48</t>
  </si>
  <si>
    <t>Aposta Semana 19 - Terça Feira + Sexta Feira</t>
  </si>
  <si>
    <t>Aposta Semana 20 - Terça Feira + Sexta Feira</t>
  </si>
  <si>
    <t>Transferencia 60€ - 6ªFeira Sem 20 à 3ª Feira Semana 35</t>
  </si>
  <si>
    <t>Aposta Semana 21 - Terça Feira + Sexta Feira</t>
  </si>
  <si>
    <t>Transferencia 20€ - 6ªFeira Sem 25 á 3ªFeira Sem 30</t>
  </si>
  <si>
    <t>Transferencia 20€ - 3ªFeira Sem 25 á 6ªFerira sem 29</t>
  </si>
  <si>
    <t xml:space="preserve">Transferencia 36€ - 6ªFeira Sem 22  á 3ªFeira Sem 31 </t>
  </si>
  <si>
    <r>
      <t xml:space="preserve">Numerario - 60€ - 6ª Feira da Sem 9 á 3ªFeira Sem 21 + </t>
    </r>
    <r>
      <rPr>
        <sz val="11"/>
        <color theme="9" tint="-0.499984740745262"/>
        <rFont val="Calibri"/>
        <family val="2"/>
      </rPr>
      <t>13€ Multas</t>
    </r>
    <r>
      <rPr>
        <sz val="11"/>
        <rFont val="Calibri"/>
        <family val="2"/>
      </rPr>
      <t xml:space="preserve"> + 1€ </t>
    </r>
  </si>
  <si>
    <t>Aposta Semana 22 - Terça Feira + Sexta Feira</t>
  </si>
  <si>
    <t>Transferencia 104€ - 3ªFeira Sem 27 á 6ªFeira Sem 52</t>
  </si>
  <si>
    <t>Transferencia 32€ - 3ªFeira Sem 24  á 6ªFeira Sem 31</t>
  </si>
  <si>
    <t>Maio</t>
  </si>
  <si>
    <t>Transferencia 19€ - 6ªFeira Sem 13 á 3ªFeira Sem 28</t>
  </si>
  <si>
    <t>Transferencia 20€ - 6ªFeira Sem 29 á 3ªFeira Sem 34 + 2€</t>
  </si>
  <si>
    <r>
      <t xml:space="preserve">Transferencia 17€ - 6ªFeira Sem 19 á 3ªFeira Sem 23 </t>
    </r>
    <r>
      <rPr>
        <b/>
        <sz val="11"/>
        <color theme="5"/>
        <rFont val="Calibri"/>
        <family val="2"/>
      </rPr>
      <t>+ 1€</t>
    </r>
  </si>
  <si>
    <t>Aposta Semana 23 - Terça Feira + Sexta Feira</t>
  </si>
  <si>
    <t>Aposta Semana 24 - Terça Feira + Sexta Feira</t>
  </si>
  <si>
    <t>Aposta Semana 25 - Terça Feira + Sexta Feira</t>
  </si>
  <si>
    <t>Aposta Semana 26 - Terça Feira + Sexta Feira</t>
  </si>
  <si>
    <t>Transferencia 20€ - 6ªFeira Sem 30 á 3ªFeira Sem35</t>
  </si>
  <si>
    <t>Transferencia 20€ - 6ªFeira Sem 28 á 3ªFeira Sem33</t>
  </si>
  <si>
    <t>Transferencia 20€ - 3ªFeira Sem 30 á 6ªFeira Sem34</t>
  </si>
  <si>
    <t>Junho</t>
  </si>
  <si>
    <t>Aposta Semana 27 - Terça Feira + Sexta Feira</t>
  </si>
  <si>
    <t>Transferencia 40€ - 3ªFeira Sem 27 á 6ªFeira Sem 35</t>
  </si>
  <si>
    <t xml:space="preserve">Numerario - 90€ - 6ª Feira da Sem 30 á 3ªFeira Sem 52 + 1€ </t>
  </si>
  <si>
    <t>Aposta Semana 28 - Terça Feira + Sexta Feira</t>
  </si>
  <si>
    <t>Transferencia 20€ - 6ªFeira Sem 34 á 6ªFeira Sem 39</t>
  </si>
  <si>
    <t>Numerário - 100€ - 3ªFeira Sem 18 á 3ªFeira Sem 39 + 2€</t>
  </si>
  <si>
    <t>Aposta Semana 29 - Terça Feira + Sexta Feira</t>
  </si>
  <si>
    <t>Transferencia 20€ - 6ªFeira Sem 33 á 3ªFeira Sem 40</t>
  </si>
  <si>
    <t>Transferencia 35€ - 6ªFeira Sem 31 á 6ªFeira Sem 39</t>
  </si>
  <si>
    <t>Aposta Semana 30 - Terça Feira + Sexta Feira</t>
  </si>
  <si>
    <t>Transferencia 20€ - 3ªFeira Sem 35 á 6ªFeira Sem 39</t>
  </si>
  <si>
    <t>Transferencia 19€ - 6ªFeira Sem 33 á 6ªFeira Sem 37</t>
  </si>
  <si>
    <t>Transferencia 20€ - 3ªFeira Sem 32 á 6ªFeira Sem 39</t>
  </si>
  <si>
    <t>Aposta Semana 31 - Terça Feira + Sexta Feira</t>
  </si>
  <si>
    <t>Julho</t>
  </si>
  <si>
    <t>Aposta Semana 32 - Terça Feira + Sexta Feira</t>
  </si>
  <si>
    <t>Aposta Semana 33 - Terça Feira + Sexta Feira</t>
  </si>
  <si>
    <t>Aposta Semana 34 - Terça Feira + Sexta Feira</t>
  </si>
  <si>
    <t>Transferencia 20€ - 6ªFeira Sem 40 á 3ªFeira Sem 45</t>
  </si>
  <si>
    <r>
      <t xml:space="preserve">Transferencia 60€ - 6ªFeira Sem 35 à 6ª Feira Semana 49 + </t>
    </r>
    <r>
      <rPr>
        <sz val="11"/>
        <color theme="9" tint="-0.499984740745262"/>
        <rFont val="Calibri"/>
        <family val="2"/>
      </rPr>
      <t>1€ Multa</t>
    </r>
  </si>
  <si>
    <r>
      <t xml:space="preserve">Numerario - 50€ - 6ª Feira Sem 21 á 6ª Feira Sem 31 - </t>
    </r>
    <r>
      <rPr>
        <sz val="11"/>
        <color theme="9" tint="-0.499984740745262"/>
        <rFont val="Calibri"/>
        <family val="2"/>
      </rPr>
      <t>2€</t>
    </r>
  </si>
  <si>
    <t>Transferencia 8€ - 3ªFeira Sem 38 á 6ªFeira Sem 39</t>
  </si>
  <si>
    <r>
      <t xml:space="preserve">Transferencia 20€ - 3ªFeira Sem 40 á 6ªFeira Sem 45 + </t>
    </r>
    <r>
      <rPr>
        <sz val="11"/>
        <color theme="9" tint="-0.499984740745262"/>
        <rFont val="Calibri"/>
        <family val="2"/>
      </rPr>
      <t>1€</t>
    </r>
  </si>
  <si>
    <t>Agosto</t>
  </si>
  <si>
    <t>Numerario - 52€ - 6ª Feira Sem 39 á 6ª Feira Sem 52 - 1€</t>
  </si>
  <si>
    <t>Aposta Semana 35 - Terça Feira + Sexta Feira</t>
  </si>
  <si>
    <t>Aposta Semana 36 - Terça Feira + Sexta Feira</t>
  </si>
  <si>
    <r>
      <t xml:space="preserve">Transferencia 64€ - 6ªFeira Sem 37  á 6ªFeira Sem 52 + </t>
    </r>
    <r>
      <rPr>
        <sz val="11"/>
        <color theme="9" tint="-0.499984740745262"/>
        <rFont val="Calibri"/>
        <family val="2"/>
      </rPr>
      <t>2€</t>
    </r>
  </si>
  <si>
    <t>Aposta Semana 37 - Terça Feira + Sexta Feira</t>
  </si>
  <si>
    <t>Transferencia 36€ - 3ªFeira Sem 40 á 6ªFeira Sem 48</t>
  </si>
  <si>
    <t>Aposta Semana 38 - Terça Feira + Sexta Feira</t>
  </si>
  <si>
    <t>Aposta Semana 39 - Terça Feira +  Sexta-Feira</t>
  </si>
  <si>
    <t>Numerário - 1€ -6ªFeira Sem 52</t>
  </si>
  <si>
    <t>Numerario - 20€ - 3ª Feira Semana 40 à 6ª Feira Sem 44</t>
  </si>
  <si>
    <t>Numerário - 10€ - 3ªFeira Sem 50 á 3ªFeira Sem 52 + 1€</t>
  </si>
  <si>
    <t>Primeiro Jantar - Palmeira - 2 Facturas - 180€ + 22,50€</t>
  </si>
  <si>
    <t>Transferencia 20€ - 6ªFeira Sem 45 á 3ªFeira Sem 50</t>
  </si>
  <si>
    <t>Transferencia 30€ - 6ªFeira Sem 35 á 3ªFeira Sem 52</t>
  </si>
  <si>
    <t>Transferencia 72€ - 3ªFeira Sem 36 á 6ªFeira Sem 52</t>
  </si>
  <si>
    <t>Numerário - 19€ - 6ªFeira Sem 48 á 6ªFeira Sem 52</t>
  </si>
  <si>
    <t>Setembro</t>
  </si>
  <si>
    <t>Aposta Semana 40 - Terça Feira +  Sexta-Feira</t>
  </si>
  <si>
    <t>Aposta Semana 41 - Terça Feira +  Sexta-Feira</t>
  </si>
  <si>
    <t>Aposta Semana 42 - Terça Feira +  Sexta-Feira</t>
  </si>
  <si>
    <t>Numerário - 2€ -6ªFeira Sem 52</t>
  </si>
  <si>
    <t>Aposta Semana 43 - Terça Feira +  Sexta-Feira</t>
  </si>
  <si>
    <t>Transferencia 11€ - 6ªFeira Sem 50 á 6ªFeira Sem 52</t>
  </si>
  <si>
    <t>Transferencia 36€ - 3ªFeira Sem 40 á 6ªFeira Sem 47</t>
  </si>
  <si>
    <t>Transferencia 20€ - 3ªFeira Sem 45 á 6ªFeira Sem 49</t>
  </si>
  <si>
    <t>Outubro</t>
  </si>
  <si>
    <t>Aposta Semana 45 - Terça Feira + Sexta Feira</t>
  </si>
  <si>
    <t>Aposta Semana 44 - Terça Feira +  Sexta-Feira</t>
  </si>
  <si>
    <t>Aposta Semana 46 - Terça Feira + Sexta Feira</t>
  </si>
  <si>
    <t>Aposta Semana 47 - Terça Feira + Sexta Feira</t>
  </si>
  <si>
    <t>Aposta Semana 48 - Terça Feira + Sexta Feira</t>
  </si>
  <si>
    <t>Transferencia 16€ - 3ªFeira Sem 49  á 6ªFeira Sem 52</t>
  </si>
  <si>
    <r>
      <t>Transferencia 15€ - 3ªFeira Sem 50  á 6ªFeira Sem 52</t>
    </r>
    <r>
      <rPr>
        <b/>
        <sz val="11"/>
        <color rgb="FF008000"/>
        <rFont val="Calibri"/>
        <family val="2"/>
      </rPr>
      <t xml:space="preserve"> + 3€ para 2013</t>
    </r>
  </si>
  <si>
    <t>Transferencia 16€ - 3ªFeira Sem 48  á 6ªFeira Sem</t>
  </si>
  <si>
    <t>Transferencia 16€ - 3ªFeira Sem 49  á 3ªFeira Sem 51 + 2€</t>
  </si>
  <si>
    <t>Novembro</t>
  </si>
  <si>
    <t>Taxis</t>
  </si>
  <si>
    <r>
      <t xml:space="preserve">Numerário - 130€ - 6ªFeira Sem 31 á 6ªFeira Sem 52 </t>
    </r>
    <r>
      <rPr>
        <b/>
        <sz val="11"/>
        <color rgb="FF008000"/>
        <rFont val="Calibri"/>
        <family val="2"/>
      </rPr>
      <t>+ 26€ para 2013</t>
    </r>
  </si>
  <si>
    <r>
      <t>Numerario - 20€ - 6ª Feira Semana 51 à 6ª Feira Sem 52</t>
    </r>
    <r>
      <rPr>
        <b/>
        <sz val="11"/>
        <color rgb="FF008000"/>
        <rFont val="Calibri"/>
        <family val="2"/>
      </rPr>
      <t xml:space="preserve"> + 13€ para 2013</t>
    </r>
  </si>
  <si>
    <t>Segundo Jantar - Barrigas Pagamento Multibanco 245€ - 14x17,5€</t>
  </si>
  <si>
    <t>Taxis - 25€ Barquinha - Golegã + 22€ Golegã - Barquinha</t>
  </si>
  <si>
    <t>Numerario - 20€ - Adiantamento para 2013</t>
  </si>
  <si>
    <t>Numerario - 15€ - Adiantamento para 2013</t>
  </si>
  <si>
    <t>Transferencia - 21€ - Adiantamento para 2013</t>
  </si>
  <si>
    <t>Transferencia - 14€ - Adiantamento para 2013</t>
  </si>
  <si>
    <t>Euromilhoes 2013</t>
  </si>
  <si>
    <t>Sorteio</t>
  </si>
  <si>
    <t>Aposta Semana 49 - Terça Feira + Sexta Feira</t>
  </si>
  <si>
    <t>Transferencia - 50€ - Adiantamento para 2013</t>
  </si>
  <si>
    <t>Saldo Inicial / Final de 2012</t>
  </si>
  <si>
    <t>FEVEREIRO ( 12 € )</t>
  </si>
  <si>
    <t>JUNHO ( 12 € )</t>
  </si>
  <si>
    <t>SETEMBRO ( 12 € )</t>
  </si>
  <si>
    <t>Total</t>
  </si>
  <si>
    <t>JANEIRO ( 13€ )</t>
  </si>
  <si>
    <t>MARÇO ( 14 € )</t>
  </si>
  <si>
    <t>ABRIL ( 13 € )</t>
  </si>
  <si>
    <t>MAIO ( 14 € )</t>
  </si>
  <si>
    <t>JULHO ( 13 € )</t>
  </si>
  <si>
    <t>AGOSTO ( 14 € )</t>
  </si>
  <si>
    <t>OUTUBRO ( 13 € )</t>
  </si>
  <si>
    <t>NOVEMBRO ( 14 € )</t>
  </si>
  <si>
    <t>DEZEMBRO ( 13 € )</t>
  </si>
  <si>
    <t>Aposta Semana 50 - Terça Feira + Sexta Feira</t>
  </si>
  <si>
    <t>Aposta Semana 51 - Terça Feira + Sexta Feira</t>
  </si>
  <si>
    <t>Transferencia - 20€ - Adiantamento para 2013</t>
  </si>
  <si>
    <t>Aposta Semana 52 - Terça Feira + Sexta Feira</t>
  </si>
  <si>
    <t>Dezembro</t>
  </si>
  <si>
    <t>Encaixe Semanal</t>
  </si>
  <si>
    <t>Premio Semana 28 Sexta Feira - 1 Numero + 2 Estrelas</t>
  </si>
  <si>
    <t>Premio Semana 29 Sexta Feira - 2 Numero + 1 Estrela</t>
  </si>
  <si>
    <t>Premio Semana 34 Sexta Feira - 1 Numero + 2 Estrelas</t>
  </si>
  <si>
    <t>Premio Semana 37 Sexta Feira - 1 Numero + 2 Estrelas</t>
  </si>
  <si>
    <t>Premio Semana 41 Sexta Feira - 1 Numero + 2 Estrelas</t>
  </si>
  <si>
    <t>Premio Semana 48 Sexta Feira - 1 Numero + 2 Estrelas</t>
  </si>
  <si>
    <t>02-01-1013</t>
  </si>
  <si>
    <t>31-01-1012</t>
  </si>
  <si>
    <t>25€ - 3ª Feira Semana 1 à 3ª Feira Sem 9</t>
  </si>
  <si>
    <t>20€ - 6ª Feira Semana 7 à 3ª Feira Sem 14</t>
  </si>
  <si>
    <t>Aposta Semana 4 - Terça Feira + Sexta-Feira</t>
  </si>
  <si>
    <t>Aposta Semana 5 - Terça Feira + Sexta-Feira</t>
  </si>
  <si>
    <t>Numerario - 60€ - 3ª Feira Semana 6 à 6ª Feira Sem 25</t>
  </si>
  <si>
    <t>Numerario - 15€ - 6ª Feira Semana 7 à 6ª Feira Sem 12</t>
  </si>
  <si>
    <t>25€ - 6ª Feira Semana 7 à 3ª Feira Sem 14</t>
  </si>
  <si>
    <t>20€ - 6ª Feira Semana 8 à 3ª Feira Sem 15</t>
  </si>
  <si>
    <t>25 € - 6ª Feira Semana 5  à 3ª Feira Sem 17</t>
  </si>
  <si>
    <t>20€ - 6ª Feira Semana 7  à 3ª Feira Sem 14</t>
  </si>
  <si>
    <t xml:space="preserve">20€ - 6ª Feira Semana 5  à 6ª Feira Sem 11 </t>
  </si>
  <si>
    <t>19€ - 6ª Feira Semana 7  à 6ª Feira Sem 13</t>
  </si>
  <si>
    <t>Numerario - 20€ - 6ª Feira Semana 9 à 3ª Feira Sem 16</t>
  </si>
  <si>
    <t>20€ - 6ª Feira Semana 14  à 3ª Feira Sem 21</t>
  </si>
  <si>
    <t>Aposta Semana 6 - Terça Feira + Sexta-Feira</t>
  </si>
  <si>
    <t>Aposta Semana 7 - Terça Feira + Sexta-Feira</t>
  </si>
  <si>
    <t>Aposta Semana 1 - Terça Feira + Sexta-Feira</t>
  </si>
  <si>
    <t>21€ - 3ª Feira Semana 8  à 6ª Feira Sem 14</t>
  </si>
  <si>
    <t>Aposta Semana 8 - Terça Feira + Sexta-Feira</t>
  </si>
  <si>
    <t>27€ - 3ª Feira Semana 9 à 3ª Feira Sem 18</t>
  </si>
  <si>
    <t>Premio Semana 8 Terça-Feira 2 numeros + 2 estrelas</t>
  </si>
  <si>
    <t>Aposta Semana 9 - Terça Feira + Sexta-Feira</t>
  </si>
  <si>
    <t>40€ - 6ª Feira Semana 14  à 6ª Feira Sem 20</t>
  </si>
  <si>
    <t>Aposta Semana 10 - Terça Feira + Sexta-Feira</t>
  </si>
  <si>
    <t>Aposta Semana 11 - Terça Feira + Sexta-Feira</t>
  </si>
  <si>
    <t>20€ - 6ª Feira Semana 7  à 6ª Feira Sem 14</t>
  </si>
  <si>
    <t>20€ - 6ª Feira Semana 21 à 3ª Feira Sem 27</t>
  </si>
  <si>
    <t>Aposta Semana 12 - Terça Feira + Sexta-Feira</t>
  </si>
  <si>
    <t>30€ - 6ª Feira Semana 17 à 3ª Feira Sem 27</t>
  </si>
  <si>
    <t>Premio Semana 11 Terça-Feira 1 numeros + 2 estrelas</t>
  </si>
  <si>
    <t>Aposta Semana 13 - Terça Feira + Sexta-Feira</t>
  </si>
  <si>
    <t>Aposta Semana 14 - Terça Feira + Sexta-Feira</t>
  </si>
  <si>
    <t>80€ - 6ª Feira Semana 12  à 6ª Feira Sem 38</t>
  </si>
  <si>
    <t>35€ - 3ª Feira Semana 12 à 6ª Feira Sem 22</t>
  </si>
  <si>
    <t>30€ - 6ª Feira Semana 17 à 6ª Feira Sem 27</t>
  </si>
  <si>
    <t>20€ - 6ª Feira Semana 14 à 3ª Feira Sem 21</t>
  </si>
  <si>
    <t>38€ - 6ª Feira Semana 14 à 6ª Feira Sem 26</t>
  </si>
  <si>
    <t>20€ - 6ª Feira Semana 15 à 6ª Feira Sem 21</t>
  </si>
  <si>
    <t>25€ - 3ª Feira Semana 15 à 3ª Feira Sem 23</t>
  </si>
  <si>
    <t>27€ - 3ª Feira Semana 14 à 6ª Feira Sem 22</t>
  </si>
  <si>
    <t>Aposta Semana 15 - Terça Feira + Sexta-Feira</t>
  </si>
  <si>
    <t>Aposta Semana 16 - Terça Feira + Sexta-Feira</t>
  </si>
  <si>
    <t>Aposta Semana 17 - Terça Feira + Sexta-Feira</t>
  </si>
  <si>
    <t>20€ - 3ª Feira Semana 28 à 6ª Feira Sem 34</t>
  </si>
  <si>
    <t>40€ - 6ª Feira Semana 18 à 6ª Feira Sem 31</t>
  </si>
  <si>
    <t>Aposta Semana 18 - Terça Feira + Sexta-Feira</t>
  </si>
  <si>
    <t>Premio Semana 18 Terça-Feira 1 numero + 2 estrelas</t>
  </si>
  <si>
    <t>15€ - 3ª Feira Semana 23 à 6ª Feira Sem 27</t>
  </si>
  <si>
    <t>26€ - 6ª Feira Semana 27  à 6ª Feira Sem 35</t>
  </si>
  <si>
    <t>Aposta Semana 19 - Terça Feira + Sexta-Feira</t>
  </si>
  <si>
    <t>Aposta Semana 20 - Terça Feira + Sexta-Feira</t>
  </si>
  <si>
    <t xml:space="preserve">30€ - 3ª Feira Semana 26 à 6ª Feira Semana 35 </t>
  </si>
  <si>
    <t>20€ - 6ª Feira Semana 16 à 3ª Feira Semana 21</t>
  </si>
  <si>
    <t>Aposta Semana 21 - Terça Feira + Sexta-Feira</t>
  </si>
  <si>
    <t>25€ - 3ª Feira Semana 23 à 3ª Feira Semana 31</t>
  </si>
  <si>
    <t>20€ - ª 6Feira Semana 34 à 3ª Feira Semana 41</t>
  </si>
  <si>
    <t>Aposta Semana 22 - Terça Feira + Sexta-Feira</t>
  </si>
  <si>
    <t>20€ - 3ª Feira Semana 21 à 6ª Feira Sem 26</t>
  </si>
  <si>
    <t>30€ - 3ª Feira Semana 22 à 3ª Feira Semana 28</t>
  </si>
  <si>
    <t>20€ - 6ª Feira Semana 26 à 3ª Feira Semana 33</t>
  </si>
  <si>
    <t>Premio Semana 18 Terça-Feira 2 numero + 0 estrelas</t>
  </si>
  <si>
    <t>25€ - 6ª Feira Semana 23 à 3ª Feira Semana 31</t>
  </si>
  <si>
    <t>Aposta Semana 23 - Terça Feira + Sexta-Feira</t>
  </si>
  <si>
    <t>Saldo</t>
  </si>
  <si>
    <t>10€ - 3ª Feira Semana 36 à 3ª Feira Semana 39</t>
  </si>
  <si>
    <t>20€ - 3ª Feira Semana 36 à 3ª Feira Semana 42 + 1€</t>
  </si>
  <si>
    <t>Aposta Semana 24 - Terça Feira + Sexta-Feira</t>
  </si>
  <si>
    <t>Montepio Geral</t>
  </si>
  <si>
    <t>0036 0164 99100009095 63</t>
  </si>
  <si>
    <t>20 € - 3ª Feira Semana 28 à 3ª Feira Semana 34 + 1€</t>
  </si>
  <si>
    <t>20€ - 6ª Feira Semana 39 à 6ª Feira Semana 45</t>
  </si>
  <si>
    <t>Talão</t>
  </si>
  <si>
    <t>Aposta Semana 25 - Terça Feira</t>
  </si>
  <si>
    <t>Aposta Semana 25 - Sexta-Feira</t>
  </si>
  <si>
    <t>Aposta Semana 26 - Terça Feira</t>
  </si>
  <si>
    <t>Aposta Semana 26 - Sexta-Feira</t>
  </si>
  <si>
    <t>668-03110726-085</t>
  </si>
  <si>
    <t>668-02192872-038</t>
  </si>
  <si>
    <t>675-00044575-153</t>
  </si>
  <si>
    <t>675-06139762-226</t>
  </si>
  <si>
    <t>20€ - 6ª Feira Semana 41 à 6ª Feira Semana 47</t>
  </si>
  <si>
    <t>Transferencia do Camacho - 980€ (62,76€ em falta)</t>
  </si>
  <si>
    <t>39€ - 3ª Feira Semana 37 à 6ª Feira Semana 39</t>
  </si>
  <si>
    <t>46€ - 6ª Feira Semana 21 à 3ª Feira Semana 34 +1€</t>
  </si>
  <si>
    <t>682-00612035-155</t>
  </si>
  <si>
    <t>682-08214391-156</t>
  </si>
  <si>
    <t>20€ - 6ª Feira Semana 33 à 3ª Feira Semana 40</t>
  </si>
  <si>
    <t>Transferencia do Camacho - 62,76€ em falta da passagem a 25/06/13</t>
  </si>
  <si>
    <t>Aposta Semana 27 - Sexta-Feira</t>
  </si>
  <si>
    <t>Aposta Semana 27 - Terça Feira</t>
  </si>
  <si>
    <t>Aposta Semana 28- Terça Feira</t>
  </si>
  <si>
    <t>Aposta Semana 28 - Sexta-Feira</t>
  </si>
  <si>
    <t>690-00536882-096</t>
  </si>
  <si>
    <t>690-04797187-209</t>
  </si>
  <si>
    <t>26€ - 6ª Feira Semana 31 à 3ª Feira Semana 40</t>
  </si>
  <si>
    <t>30€ - 6ª Feira Semana 28 à 3ª Feira Semana 37 + 1€</t>
  </si>
  <si>
    <t>Aposta Semana 29 - Terça Feira</t>
  </si>
  <si>
    <t>Aposta Semana 29 - Sexta-Feira</t>
  </si>
  <si>
    <t>696-00399121-103</t>
  </si>
  <si>
    <t>696-06359206-083</t>
  </si>
  <si>
    <t>80€ - 6ª Feira Semana 21 à 3ª Feira Semana 44 +1€</t>
  </si>
  <si>
    <t>Aposta Semana 30 - Terça Feira</t>
  </si>
  <si>
    <t>Aposta Semana 30 - Sexta-Feira</t>
  </si>
  <si>
    <t>704-08475889-182</t>
  </si>
  <si>
    <t>704-05507360-162</t>
  </si>
  <si>
    <t>16€ - 3ª Feira Semana 48 à 3ª Feira Semana 53</t>
  </si>
  <si>
    <t>Aposta Semana 31 - Terça Feira</t>
  </si>
  <si>
    <t>Aposta Semana 31 - Sexta-Feira</t>
  </si>
  <si>
    <t>26€ - 6ª Feira Semana 31  à 6ª Feira Sem 39</t>
  </si>
  <si>
    <t>710-05568081-xxx</t>
  </si>
  <si>
    <t>710-08189689-247</t>
  </si>
  <si>
    <t>710-00521874-176</t>
  </si>
  <si>
    <t>50€ - 3ª Feira Semana 34 à 6ª Feira Semana 51</t>
  </si>
  <si>
    <t>22€ - 3ª Feira Semana 46 à 3ª Feira Semana 53</t>
  </si>
  <si>
    <t>Aposta Semana 32 - Terça Feira</t>
  </si>
  <si>
    <t>Aposta Semana 32 - Sexta-Feira</t>
  </si>
  <si>
    <t>39€ - 6ª Feira Semana 40 à 3ª Feira Semana 53</t>
  </si>
  <si>
    <t>20€ - 6ª Feira Semana 34 à 3ª Feira Semana 40 + 1€</t>
  </si>
  <si>
    <t>724-00307802-xxx</t>
  </si>
  <si>
    <t>717-05253153-121</t>
  </si>
  <si>
    <t>Premio Semana 30 Terça-Feira 2 numeros + 2 estrelas</t>
  </si>
  <si>
    <t>Premio Semana 32 Terça-Feira 1 numeros + 2 estrelas</t>
  </si>
  <si>
    <t>724-03517979-049</t>
  </si>
  <si>
    <t>724-00110959-043</t>
  </si>
  <si>
    <t>Aposta Semana 33 - Terça Feira</t>
  </si>
  <si>
    <t>Aposta Semana 33 - Sexta-Feira</t>
  </si>
  <si>
    <t>Aposta Semana 34 - Terça Feira</t>
  </si>
  <si>
    <t>Aposta Semana 34 - Sexta-Feira</t>
  </si>
  <si>
    <t>732-02972155-093</t>
  </si>
  <si>
    <t>732-0550766-001</t>
  </si>
  <si>
    <t>Aposta Semana 35 - Terça Feira</t>
  </si>
  <si>
    <t>Aposta Semana 35 - Sexta-Feira</t>
  </si>
  <si>
    <t>738-07696541-057</t>
  </si>
  <si>
    <t>738-07696668-154</t>
  </si>
  <si>
    <t>27€ - 6ª Feira Semana 40 à 3ª Feira Semana 49</t>
  </si>
  <si>
    <t>20€ - 6ª Feira Semana 37 à 3ª Feira Semana 44</t>
  </si>
  <si>
    <t>Premio Semana 35 Sexta Feira - 1 Numero + 2 Estrelas</t>
  </si>
  <si>
    <t>Aposta Semana 36 - Sexta-Feira</t>
  </si>
  <si>
    <t>Aposta Semana 36 - Terça Feira</t>
  </si>
  <si>
    <t>745-04010016-156</t>
  </si>
  <si>
    <t>40€ - 3ª Feira Semana 39 á 6ª Feira Semana 51</t>
  </si>
  <si>
    <t>752-08386443-251</t>
  </si>
  <si>
    <t>752-05371653-076</t>
  </si>
  <si>
    <t>Aposta Semana 37 - Terça Feira</t>
  </si>
  <si>
    <t>Aposta Semana 37 - Sexta-Feira</t>
  </si>
  <si>
    <t>Aposta Semana 38 - Terça Feira</t>
  </si>
  <si>
    <t>Aposta Semana 38 - Sexta-Feira</t>
  </si>
  <si>
    <t>40€ - 3ª Feira Semana 40 à 3ªFeira Semana 53</t>
  </si>
  <si>
    <t>759-03043810-064</t>
  </si>
  <si>
    <t>759-01405641-097</t>
  </si>
  <si>
    <t>52€ - 3ª Feira Semana 28 à 3ª Feira Semana 41</t>
  </si>
  <si>
    <t>Aposta Semana 39 - Sexta-Feira</t>
  </si>
  <si>
    <t>Aposta Semana 39 - Terça Feira</t>
  </si>
  <si>
    <t>767-00412369-096</t>
  </si>
  <si>
    <t>767-05392709-134</t>
  </si>
  <si>
    <t>40€ - 3ª Feira Semana 40 á 6ª Feira Semana 53</t>
  </si>
  <si>
    <t>Aposta Semana 40 - Terça Feira</t>
  </si>
  <si>
    <t>Aposta Semana 40 - Sexta-Feira</t>
  </si>
  <si>
    <t>774-03336214-093</t>
  </si>
  <si>
    <t>774-07663344-142</t>
  </si>
  <si>
    <t>Aposta Semana 41 - Sexta-Feira</t>
  </si>
  <si>
    <t>Aposta Semana 41 - Terça Feira</t>
  </si>
  <si>
    <t>781-06248842-172</t>
  </si>
  <si>
    <t>745-04534616-070</t>
  </si>
  <si>
    <t>781-06051865-144</t>
  </si>
  <si>
    <t>787-02311064-042</t>
  </si>
  <si>
    <t>787-01262376-187</t>
  </si>
  <si>
    <t>787-05262715-***</t>
  </si>
  <si>
    <t>Premio Semana 41 Sexta Feira - 2 Numero + 2 Estrelas</t>
  </si>
  <si>
    <t>20€ - 6ª Feira Semana 41 á 6ª Feira Semana 46</t>
  </si>
  <si>
    <t>Aposta Semana 42 - Terça Feira</t>
  </si>
  <si>
    <t>Aposta Semana 42 - Sexta-Feira</t>
  </si>
  <si>
    <t>Aposta Semana 43 - Terça Feira</t>
  </si>
  <si>
    <t>Aposta Semana 43 - Sexta-Feira</t>
  </si>
  <si>
    <t>795-02367543-191</t>
  </si>
  <si>
    <t>795-01253456-132</t>
  </si>
  <si>
    <t>Aposta Semana 44 - Terça Feira</t>
  </si>
  <si>
    <t>Aposta Semana 44 - Sexta-Feira</t>
  </si>
  <si>
    <t>801-08095988-131</t>
  </si>
  <si>
    <t>801-03770198-118</t>
  </si>
  <si>
    <t>20€ - 6ª Feira Semana 44 á 6ª Feira Semana 50</t>
  </si>
  <si>
    <t>40€ - 6ª Feira Semana 40 á 3ª Feira Semana 49</t>
  </si>
  <si>
    <t>Aposta Semana 45 - Terça Feira</t>
  </si>
  <si>
    <t>Aposta Semana 45 - Sexta-Feira</t>
  </si>
  <si>
    <t>809-05908379-052</t>
  </si>
  <si>
    <t>809-07743351-009</t>
  </si>
  <si>
    <t>6€ - 6ª Feira Semana 51 á 3ª Feira Semana 53</t>
  </si>
  <si>
    <t>Premio Semana 45 Terça Feira - 2 Numero + 1 Estrelas</t>
  </si>
  <si>
    <t>815-02349025-***</t>
  </si>
  <si>
    <t>Aposta Semana 46 - Sexta-Feira</t>
  </si>
  <si>
    <t>Aposta Semana 46 - Terça Feira</t>
  </si>
  <si>
    <t>815-01230890-169</t>
  </si>
  <si>
    <t>815-06998354-243</t>
  </si>
  <si>
    <t>822-02113943-101</t>
  </si>
  <si>
    <t>822-03424707-161</t>
  </si>
  <si>
    <t>Aposta Semana 47 - Terça Feira</t>
  </si>
  <si>
    <t>Aposta Semana 47 - Sexta-Feira</t>
  </si>
  <si>
    <t>12€ - 6ª Feira Semana 49 á 3ª Feira Semana 53</t>
  </si>
  <si>
    <t>Aposta Semana 48 - Terça Feira</t>
  </si>
  <si>
    <t>Aposta Semana 48 - Sexta-Feira</t>
  </si>
  <si>
    <t>Premio Semana 47 Terça Feira - 1 Numero + 2 Estrelas</t>
  </si>
  <si>
    <t>Premio Semana 48 Terça Feira - 1 Numero + 2 Estrelas</t>
  </si>
  <si>
    <t>4€ - 3ª Feira Semana 42 á 3ª Feira Semana 53</t>
  </si>
  <si>
    <t>21€ - 3ª Feira Semana 47 á 3ª Feira Semana 53</t>
  </si>
  <si>
    <t>39€ - 6ª Feira Semana 42 à 3ª Feira Semana 53</t>
  </si>
  <si>
    <t>7€ - 3ª Feira Semana 51 á 3ª Feira Semana 53</t>
  </si>
  <si>
    <t>829-05940027-127</t>
  </si>
  <si>
    <t>835-05864564-xxx</t>
  </si>
  <si>
    <t>Aposta Semana 49 - Terça Feira</t>
  </si>
  <si>
    <t>Aposta Semana 49 - Sexta-Feira</t>
  </si>
  <si>
    <t>835-05078048-181</t>
  </si>
  <si>
    <t>835-01670196-177</t>
  </si>
  <si>
    <t>35€ - 6ª Feira Semana 44 à 3ª Feira Semana 53</t>
  </si>
  <si>
    <t>Aposta Semana 50 - Terça Feira</t>
  </si>
  <si>
    <t>Aposta Semana 50 - Sexta-Feira</t>
  </si>
  <si>
    <t>843-03505439-008</t>
  </si>
  <si>
    <t>843-06913155-135</t>
  </si>
  <si>
    <t>Euromilhoes 2014</t>
  </si>
  <si>
    <t>Paulito</t>
  </si>
  <si>
    <t>JANEIRO ( 14€ )</t>
  </si>
  <si>
    <t>MARÇO ( 12 € )</t>
  </si>
  <si>
    <t>SETEMBRO ( 13 € )</t>
  </si>
  <si>
    <t>OUTUBRO ( 14 € )</t>
  </si>
  <si>
    <t>NOVEMBRO ( 12 € )</t>
  </si>
  <si>
    <t>Aposta Semana 51 - Terça Feira</t>
  </si>
  <si>
    <t>Aposta Semana 51 - Sexta-Feira</t>
  </si>
  <si>
    <t>848-01970336-249</t>
  </si>
  <si>
    <t>848-02429195-221</t>
  </si>
  <si>
    <t>Despesa / Sócio</t>
  </si>
  <si>
    <t>110€-6ª Feira Sem 31 á 3ª Feira Sem 53 + 6ª Feira Sem 1 á 6ª Feira Sem 8-2014</t>
  </si>
  <si>
    <t>Prémio Semana 51 Sexta Feira - 2 Numeros + 1 Estrela</t>
  </si>
  <si>
    <t>856-00783707-222</t>
  </si>
  <si>
    <t>856-01373460-109</t>
  </si>
  <si>
    <t>36 € - 6ª Feira Semana 6 á 3ª Feira Semana 18 - 2014</t>
  </si>
  <si>
    <t>20 € - 6ª Feira Semana 1 à 6ª Feira Semana 7 - 2014</t>
  </si>
  <si>
    <t>15 € - 6ª Feira Semana 1 à 3ª Feira Semana 6 - 2014</t>
  </si>
  <si>
    <t>Aposta Semana 52 - Terça Feira</t>
  </si>
  <si>
    <t>Aposta Semana 52 - Sexta-Feira</t>
  </si>
  <si>
    <t>Saldo Final de 2013 / Inicial 2014</t>
  </si>
  <si>
    <t>15 € - 6ª Feira Semana 1 à 3ª Feira Semana 34 + 1€ - 2014</t>
  </si>
  <si>
    <t>Aposta Semana 53 - Terça Feira</t>
  </si>
  <si>
    <t>Aposta Semana 1 - 2014 - Sexta-Feira</t>
  </si>
  <si>
    <t>862-07931414-174</t>
  </si>
  <si>
    <t>862-03212894-198</t>
  </si>
  <si>
    <t>6€ - 3ª Feira Semana 8 á 6ª Feira Semana 9 - 2014</t>
  </si>
  <si>
    <t>50€ - 6ªFeira Semana 18 - 2014 á 6ªFeira Semana 34 - 2014</t>
  </si>
  <si>
    <t>25€ - 6ªFeira Semana 6 á 3ªFeira Semana 14 + 1€ 2014</t>
  </si>
  <si>
    <t>20€ - 6ºFeira Semana 1 á 6ªFeira Semana 7 - 2014</t>
  </si>
  <si>
    <t>Terça-Feira</t>
  </si>
  <si>
    <t>14 € - 6ª Feira Semana 1 à 6ª Feira Semana 5 - 2014</t>
  </si>
  <si>
    <t>Pagamento do Jantar - Quinta das 3 Ribeiras + Pagamento Anjo</t>
  </si>
  <si>
    <t>Fim</t>
  </si>
  <si>
    <t>BPI</t>
  </si>
  <si>
    <t>Henrique Ferreira</t>
  </si>
  <si>
    <t>IBAN</t>
  </si>
  <si>
    <t>PT50 0010 0000 3997 9420 0037 6</t>
  </si>
  <si>
    <t>0010 0000 3997 9420 0037 6</t>
  </si>
  <si>
    <t>Sorteio 2 e 3 - 2014</t>
  </si>
  <si>
    <t xml:space="preserve">Premio do sorteio 105 - 2013 </t>
  </si>
  <si>
    <t>banco</t>
  </si>
  <si>
    <t>Trf</t>
  </si>
  <si>
    <t>100€ -  6ª F Semana 1 + multas Jan_ a 6ª F Semana 32</t>
  </si>
  <si>
    <t>29€ - 6ª Feira Semana 1 _a 6ª Feira Semana 5 + 15€ joia</t>
  </si>
  <si>
    <t>num</t>
  </si>
  <si>
    <t>belaamaro75@hotmail.com</t>
  </si>
  <si>
    <t>Sorteio 4 e 5 - 2014</t>
  </si>
  <si>
    <t>Premio do sorteio 2 - 2014</t>
  </si>
  <si>
    <t>20 - sorteio 18 a 31(1€)</t>
  </si>
  <si>
    <t>Joao</t>
  </si>
  <si>
    <t>Sorteio 6 e 7 - 2014</t>
  </si>
  <si>
    <t>trf</t>
  </si>
  <si>
    <t>56 € - sorteio 1 a 54 + multas janº</t>
  </si>
  <si>
    <t>hhenrique1.583@gmail.com</t>
  </si>
  <si>
    <t>15€ - sorteio 11 a 20</t>
  </si>
  <si>
    <t>20€ - sorteio 1 a 10 + multas janº 5€</t>
  </si>
  <si>
    <t>19€ - sorteio 10 a 22 + 1€ sorteio 23</t>
  </si>
  <si>
    <t>Sorteio 8 e 9 - 2014</t>
  </si>
  <si>
    <t>37€ - Sorteio 10 a 34</t>
  </si>
  <si>
    <t xml:space="preserve">Henrique </t>
  </si>
  <si>
    <t>23€ - sorteio 11 a 25</t>
  </si>
  <si>
    <t>20 € - Sorteio 14 a 26 + 1€ sorteio 27</t>
  </si>
  <si>
    <t>Sorteio 10 e 11 - 2014</t>
  </si>
  <si>
    <t>Premio Sorteio 9</t>
  </si>
  <si>
    <t>Sorteio 12 e 13 - 2014</t>
  </si>
  <si>
    <t>Sorteio 14 e 15 - 2014</t>
  </si>
  <si>
    <t>Premio Sorteio 15</t>
  </si>
  <si>
    <t>sorteio 21 a 30</t>
  </si>
  <si>
    <t>1€ sorteio 27 + sorteio 28 a 40</t>
  </si>
  <si>
    <t>1€ sorteio 31 + sorteio 32 a 44</t>
  </si>
  <si>
    <t>Sorteio 16 e 17 - 2014</t>
  </si>
  <si>
    <t>sorteio 18 e 19 - 2014</t>
  </si>
  <si>
    <t>aposta</t>
  </si>
  <si>
    <t>couve</t>
  </si>
  <si>
    <t>multa sorteio 23 e 25 + 1€ sorteio 23 + sorteio 24 a 34 + 1€ sorteio 35</t>
  </si>
  <si>
    <t>1€ sorteio 27 + sorteio 28 a 43</t>
  </si>
  <si>
    <t>sorteio 20 e 21</t>
  </si>
  <si>
    <t>Sorteio 24 e 25</t>
  </si>
  <si>
    <t>Sorteio 22 e 23</t>
  </si>
  <si>
    <t>mês de Jan, Fev e Mar e coimas destes 3 meses</t>
  </si>
  <si>
    <t>Sorteio 31 a 40</t>
  </si>
  <si>
    <t>sorteio 45 a 57</t>
  </si>
  <si>
    <t>Sorteio 26 a 39</t>
  </si>
  <si>
    <t>Sorteio 26 e 27</t>
  </si>
  <si>
    <t xml:space="preserve">Sorteio 11 a 35 + 12€ de multas </t>
  </si>
  <si>
    <t>Sorteio 28 e 29</t>
  </si>
  <si>
    <t>sorteio 41 a 53</t>
  </si>
  <si>
    <t>Sorteio 30 e 31</t>
  </si>
  <si>
    <t>Sorteio 29</t>
  </si>
  <si>
    <t>Jantar Pascoa</t>
  </si>
  <si>
    <t>Café Stop</t>
  </si>
  <si>
    <t>Sorteio 32 e 33</t>
  </si>
  <si>
    <t>sorteio 34 e 35</t>
  </si>
  <si>
    <t>1€ sorteio 35 + sorteio 36 a 51</t>
  </si>
  <si>
    <t>sorteio 41 a 50</t>
  </si>
  <si>
    <t>sorteio 40 a 56</t>
  </si>
  <si>
    <t>sorteio 35 a 60 + 1€ sorteio 61</t>
  </si>
  <si>
    <t>sorteio 35 a 54</t>
  </si>
  <si>
    <t>Sorteio 36 e 37</t>
  </si>
  <si>
    <t>Sorteio 38 e 39</t>
  </si>
  <si>
    <t>Sorteio 40 e 41</t>
  </si>
  <si>
    <t>sorteio 51 a 60</t>
  </si>
  <si>
    <t>Sorteio 58 a 70 + 1€ sorteio 71</t>
  </si>
  <si>
    <t>Sorteio 54 a sorteio 66 + 1€ sorteio 67</t>
  </si>
  <si>
    <t>sorteio 44 a 60</t>
  </si>
  <si>
    <t>mês de Abril, Maio e Junho e coimas destes 3 meses</t>
  </si>
  <si>
    <t>Sorteio 42 e 43</t>
  </si>
  <si>
    <t>Sorteio 44 e 45</t>
  </si>
  <si>
    <t>Sorteio 46 e 47</t>
  </si>
  <si>
    <t>sorteio 64 a 96 + 1€ sorteio 97</t>
  </si>
  <si>
    <t>sorteio 48 e 49</t>
  </si>
  <si>
    <t>Sorteio 50 e 51</t>
  </si>
  <si>
    <t>1€ sorteio 61 + sorteio 62 a 74</t>
  </si>
  <si>
    <t>Sorteio 52 a 64 + 1€ sorteio 65</t>
  </si>
  <si>
    <t>sorteio 57 a 60</t>
  </si>
  <si>
    <t>Sorteio 16 a 104 + multas sorteio 17 a 51 - Pago até fim do ano</t>
  </si>
  <si>
    <t>1€ sorteio 67 + sorteio 68 a 79</t>
  </si>
  <si>
    <t>Sorteio 52 e 53</t>
  </si>
  <si>
    <t>sorteio 61 a 78</t>
  </si>
  <si>
    <t>Sorteio 54 e 55</t>
  </si>
  <si>
    <t>Sorteio 56 e 57</t>
  </si>
  <si>
    <t xml:space="preserve">Aposta </t>
  </si>
  <si>
    <t>Sorteio 58 e 59</t>
  </si>
  <si>
    <t>sorteio 61 a 70</t>
  </si>
  <si>
    <t>sorteio 59</t>
  </si>
  <si>
    <t>Sorteio 60 e 61</t>
  </si>
  <si>
    <t>sorteio 61 a 69</t>
  </si>
  <si>
    <t>1€ sorteio 67 + sorteio 68 a 80</t>
  </si>
  <si>
    <t>sorteio 68 a 104</t>
  </si>
  <si>
    <t>sorteio 80 a 104</t>
  </si>
  <si>
    <t>sorteio 62 e 63</t>
  </si>
  <si>
    <t>1€ sorteio 65 + sorteio 66 a 74 + 1€ sorteio 75</t>
  </si>
  <si>
    <t>1€ sorteio 71 + sorteio 72 a 84</t>
  </si>
  <si>
    <t>sorteio 52 a 68 + 4€ coimas de julho + 1 € sorteio 69</t>
  </si>
  <si>
    <t>sorteio 64 e 65</t>
  </si>
  <si>
    <t>Sorteio 66 e 67</t>
  </si>
  <si>
    <t>Sorteio 68 e 69</t>
  </si>
  <si>
    <t>sorteio 71 a 83</t>
  </si>
  <si>
    <t>Sorteio 70 a 96</t>
  </si>
  <si>
    <t>sorteio 70 e 71</t>
  </si>
  <si>
    <t>sorteio 75 a 87</t>
  </si>
  <si>
    <t>sorteio 76 a 81 + 1€ sorteio 75</t>
  </si>
  <si>
    <t>5€ coimas (1 ago + 4set) + 1€ sorteio 69 + sorteio 70 a 85</t>
  </si>
  <si>
    <t>premio</t>
  </si>
  <si>
    <t>Sorteio 72 e 73</t>
  </si>
  <si>
    <t>sorteio 71</t>
  </si>
  <si>
    <t>Sorteio 74 e 75</t>
  </si>
  <si>
    <t>Sorteio 76 e 77</t>
  </si>
  <si>
    <t xml:space="preserve">Premio </t>
  </si>
  <si>
    <t>sorteio 75</t>
  </si>
  <si>
    <t>Andre</t>
  </si>
  <si>
    <t>sorteio 81 a 104</t>
  </si>
  <si>
    <t>sorteio 78 e 79</t>
  </si>
  <si>
    <t>sorteio 76</t>
  </si>
  <si>
    <t>sorteio 85 a 104</t>
  </si>
  <si>
    <t>sorteio 82 a 94 + 1€ sorteio 95</t>
  </si>
  <si>
    <t>sorteio 79 a 93 + coimas de outubro</t>
  </si>
  <si>
    <t>1 € sorteio 97 + 98 a 104 + 9€ para 2015</t>
  </si>
  <si>
    <t>sorteio 79</t>
  </si>
  <si>
    <t>Sorteio 80 e 81</t>
  </si>
  <si>
    <t>sorteio 82 e 83</t>
  </si>
  <si>
    <t>sorteio 84 e 85</t>
  </si>
  <si>
    <t>conhe</t>
  </si>
  <si>
    <t>1€ sorteio 95 + 96 a 104</t>
  </si>
  <si>
    <t>Sorteio 87</t>
  </si>
  <si>
    <t>Sorteio 88 a 104</t>
  </si>
  <si>
    <t>coima 85 e 87 + sorteio 84 a 95</t>
  </si>
  <si>
    <t>Sorteio 88 e 89</t>
  </si>
  <si>
    <t>Coimas 55 a 89; sorteio 55 a 88; 1€ sorteio 89</t>
  </si>
  <si>
    <t>coima sorteio 95 + sorteio 94 a 104</t>
  </si>
  <si>
    <t>Sorteio 90 e 91</t>
  </si>
  <si>
    <t>1€ sorteio 89 + coimas 91/93/95 + sorteio 90 a 100</t>
  </si>
  <si>
    <t>sorteio 92 e 93</t>
  </si>
  <si>
    <t>sorteio 96 a 104</t>
  </si>
  <si>
    <t>sorteio 94 e 95</t>
  </si>
  <si>
    <t>nun</t>
  </si>
  <si>
    <t>Raspadinhas</t>
  </si>
  <si>
    <t>Sporting</t>
  </si>
  <si>
    <t>Ribeirinho - jantar</t>
  </si>
  <si>
    <t>Minis</t>
  </si>
  <si>
    <t>Angelo</t>
  </si>
  <si>
    <t>sorteio 101 a 104</t>
  </si>
  <si>
    <t>sorteio 86 a 104 + coimas</t>
  </si>
  <si>
    <t>sorteio 97 a 104</t>
  </si>
  <si>
    <t>Sorteio 96 e 97</t>
  </si>
  <si>
    <t>raspadinhas</t>
  </si>
  <si>
    <t>Euromilhoes 2015</t>
  </si>
  <si>
    <t>JANEIRO ( 12€ )</t>
  </si>
  <si>
    <t>FEVEREIRO ( 10 € )</t>
  </si>
  <si>
    <t>MARÇO ( 10,50 € )</t>
  </si>
  <si>
    <t>ABRIL ( 10 € )</t>
  </si>
  <si>
    <t>MAIO ( 12 € )</t>
  </si>
  <si>
    <t>JUNHO ( 10,50 € )</t>
  </si>
  <si>
    <t>JULHO ( 12 € )</t>
  </si>
  <si>
    <t>AGOSTO ( 10 € )</t>
  </si>
  <si>
    <t>SETEMBRO ( 10,50 € )</t>
  </si>
  <si>
    <t>OUTUBRO ( 12 € )</t>
  </si>
  <si>
    <t>NOVEMBRO ( 10 € )</t>
  </si>
  <si>
    <t>DEZEMBRO ( 10,5 € )</t>
  </si>
  <si>
    <t>Total de apostas Ano</t>
  </si>
  <si>
    <t>Total de receitas ano por socio sem multas</t>
  </si>
  <si>
    <t>Encaixe Anual total sem multas</t>
  </si>
  <si>
    <t>Sorteio 98 e 99</t>
  </si>
  <si>
    <t>Premio raspadinhas</t>
  </si>
  <si>
    <t>Sorteio 100 e 101</t>
  </si>
  <si>
    <t>TOTAL PAGO P/ 2014</t>
  </si>
  <si>
    <t>Sorteio 102 e 103</t>
  </si>
  <si>
    <t>sorteio 104</t>
  </si>
  <si>
    <t>sorteio 1 de 2015</t>
  </si>
  <si>
    <t xml:space="preserve"> </t>
  </si>
  <si>
    <t>sorteio 102</t>
  </si>
  <si>
    <t>Saldo Final de 2014 / Inicial 2015</t>
  </si>
  <si>
    <t>paulocorreia@cognitiva.pt</t>
  </si>
  <si>
    <t>0010 0000 23637490001 30</t>
  </si>
  <si>
    <t>30€ - Sorteio 1 a 20 + Multas de Janeiro</t>
  </si>
  <si>
    <t>Num.</t>
  </si>
  <si>
    <t>Saldo 2014:</t>
  </si>
  <si>
    <t>Saldo 2015</t>
  </si>
  <si>
    <t>Sorteio 2 - Terça-Feira</t>
  </si>
  <si>
    <t>Online</t>
  </si>
  <si>
    <t>Sorteio 3 - Sexta-Feira</t>
  </si>
  <si>
    <t>Obs.: 256€, recebidos em 2014</t>
  </si>
  <si>
    <t>20€ - Sorteio 13 a 28</t>
  </si>
  <si>
    <t>20€ - Sorteio 21 a 36</t>
  </si>
  <si>
    <t>Sorteio 4 - Terça-Feira</t>
  </si>
  <si>
    <t>Sorteio 5 - Sexta-Feira</t>
  </si>
  <si>
    <t>Sorteio 6 - Terça-Feira</t>
  </si>
  <si>
    <t>Sorteio 7 - Sexta-Feira</t>
  </si>
  <si>
    <t xml:space="preserve">60€ - Sorteio 17 a 64 </t>
  </si>
  <si>
    <t>João - Pedra</t>
  </si>
  <si>
    <t>Sorteio 8 - Terça-Feira</t>
  </si>
  <si>
    <t>32,50€ - Sorteio 1 a 22 + Multas de Janeiro</t>
  </si>
  <si>
    <t>Transf.</t>
  </si>
  <si>
    <t>Sorteio 9 - Sexta-Feira</t>
  </si>
  <si>
    <t>30€ - Sorteio 17 a 40</t>
  </si>
  <si>
    <t>Euromilhões</t>
  </si>
  <si>
    <t>Picas - Abatimento de divida antiga</t>
  </si>
  <si>
    <t>20€ - Sorteio 17 a 32</t>
  </si>
  <si>
    <t>Sorteio 10 - Terça-Feira</t>
  </si>
  <si>
    <t>74€ - Sorteio 1 a 52 + Multas de Janeiro e Fevereiro</t>
  </si>
  <si>
    <t>Sorteio 11 - Sexta-Feira</t>
  </si>
  <si>
    <t>Sorteio 12 - Terça-Feira</t>
  </si>
  <si>
    <t>Sorteio 13 - Sexta-Feira</t>
  </si>
  <si>
    <t>Sorteio 14 - Terça-Feira</t>
  </si>
  <si>
    <t>Sorteio 15 - Sexta-Feira</t>
  </si>
  <si>
    <t>20€ - Sorteio 23 a 38</t>
  </si>
  <si>
    <t>Sorteio 16 - Terça-Feira</t>
  </si>
  <si>
    <t>Sorteio 17 - Sexta-Feira</t>
  </si>
  <si>
    <t>Courinha</t>
  </si>
  <si>
    <t>22,50€ - Sorteio 25 a 42</t>
  </si>
  <si>
    <t>Paulo Correia - 54,50</t>
  </si>
  <si>
    <t>32,50€ - Sorteio 18 a 43</t>
  </si>
  <si>
    <t>Sorteio 18 - Terça-Feira</t>
  </si>
  <si>
    <t>Sorteio 19 - Sexta-Feira</t>
  </si>
  <si>
    <t>20€ - Sorteio 29 a 44</t>
  </si>
  <si>
    <t>Sorteio 20 - Terça-Feira</t>
  </si>
  <si>
    <t>Sorteio 21 - Sexta-Feira</t>
  </si>
  <si>
    <t>Sorteio 22 - Terça-Feira</t>
  </si>
  <si>
    <t>Sorteio 23 - Sexta-Feira</t>
  </si>
  <si>
    <t>25€ - Sorteio 23 a 41 + Multas Março</t>
  </si>
  <si>
    <t>Sorteio 24 - Terça-Feira</t>
  </si>
  <si>
    <t>Sorteio 25 - Sexta-Feira</t>
  </si>
  <si>
    <t>Sorteio 26 - Terça-Feira</t>
  </si>
  <si>
    <t>20€ - Sorteio 33 a 48</t>
  </si>
  <si>
    <t>Sorteio 27 - Sexta-Feira</t>
  </si>
  <si>
    <t>Sorteio 28 - Terça-Feira</t>
  </si>
  <si>
    <t>20€ - Sorteio 45 a 60</t>
  </si>
  <si>
    <t>Sorteio 29 - Sexta-Feira</t>
  </si>
  <si>
    <t>(+22€ para 2016)</t>
  </si>
  <si>
    <r>
      <t xml:space="preserve">100€ - Sorteio 42 a 104 - </t>
    </r>
    <r>
      <rPr>
        <b/>
        <sz val="10"/>
        <color rgb="FFFF0000"/>
        <rFont val="Calibri"/>
        <family val="2"/>
        <scheme val="minor"/>
      </rPr>
      <t>Ficam/Sobram 22€ já para 2016</t>
    </r>
  </si>
  <si>
    <t>Sorteio 30 - Terça-Feira</t>
  </si>
  <si>
    <t>Sorteio 31 - Sexta-Feira</t>
  </si>
  <si>
    <t>Sorteio 32 - Terça-Feira</t>
  </si>
  <si>
    <t>Sorteio 33 - Sexta-Feira</t>
  </si>
  <si>
    <t>Sorteio 34 - Terça-Feira</t>
  </si>
  <si>
    <t>55€ - Sorteio 33 a 75</t>
  </si>
  <si>
    <t>Sorteio 35 - Sexta-Feira</t>
  </si>
  <si>
    <t>30€ - Sorteio 41 a 64</t>
  </si>
  <si>
    <t>20€ - Sorteio 37 a 52</t>
  </si>
  <si>
    <t>20€ - Sorteio 61 a 76</t>
  </si>
  <si>
    <t>Sorteio 36 - Terça-Feira</t>
  </si>
  <si>
    <t>25€ - Sorteio 43 a 61</t>
  </si>
  <si>
    <t>Sorteio 37 - Sexta-Feira</t>
  </si>
  <si>
    <t>Sorteio 38 - Terça-Feira</t>
  </si>
  <si>
    <t>Sorteio 39 - Sexta-Feira</t>
  </si>
  <si>
    <t>Sorteio 40 - Terça-Feira</t>
  </si>
  <si>
    <t>Sorteio 41 - Sexta-Feira</t>
  </si>
  <si>
    <t>Sorteio 42 - Terça-Feira</t>
  </si>
  <si>
    <t>20€ - Sorteio 49 a 64</t>
  </si>
  <si>
    <t>43€ - Sorteio 44 a 78</t>
  </si>
  <si>
    <t>(+2€ para 2016)</t>
  </si>
  <si>
    <r>
      <t xml:space="preserve">72€ - Sorteio 49 a 104 - </t>
    </r>
    <r>
      <rPr>
        <b/>
        <sz val="10"/>
        <color rgb="FFFF0000"/>
        <rFont val="Calibri"/>
        <family val="2"/>
        <scheme val="minor"/>
      </rPr>
      <t>Ficam/Sobram 2€ já para 2016</t>
    </r>
  </si>
  <si>
    <t>Sorteio 43 - Sexta-Feira</t>
  </si>
  <si>
    <t>Sorteio 44 - Terça-Feira</t>
  </si>
  <si>
    <t>Sorteio 45 - Sexta-Feira</t>
  </si>
  <si>
    <t>35€ - Sorteio 77 a 104</t>
  </si>
  <si>
    <t>Sorteio 46 - Terça-Feira</t>
  </si>
  <si>
    <t>Sorteio 47 - Sexta-Feira</t>
  </si>
  <si>
    <t>Sorteio 48 - Terça-Feira</t>
  </si>
  <si>
    <t>Sorteio 49 - Sexta-Feira</t>
  </si>
  <si>
    <t>Sorteio 50 - Terça-Feira</t>
  </si>
  <si>
    <t>36€ - Sorteio 75 a 104</t>
  </si>
  <si>
    <t>Sorteio 51 - Sexta-Feira</t>
  </si>
  <si>
    <t>Sorteio 52 - Terça-Feira</t>
  </si>
  <si>
    <t>Sorteio 53 - Sexta-Feira</t>
  </si>
  <si>
    <t>25€ - Sorteio 61 a 81</t>
  </si>
  <si>
    <t>22€ - Sorteio 53 a 69</t>
  </si>
  <si>
    <t>Sorteio 54 - Terça-Feira</t>
  </si>
  <si>
    <t>50€ - Sorteio 65 a 104</t>
  </si>
  <si>
    <t>Sorteio 55 - Sexta-Feira</t>
  </si>
  <si>
    <t>Sorteio 56 - Terça-Feira</t>
  </si>
  <si>
    <t>Sorteio 57 - Sexta-Feira</t>
  </si>
  <si>
    <t>Sorteio 58 - Terça-Feira</t>
  </si>
  <si>
    <t>Sorteio 59 - Sexta-Feira</t>
  </si>
  <si>
    <t>Sorteio 60 - Terça-Feira</t>
  </si>
  <si>
    <t>20€ - Sorteio 65 a 80</t>
  </si>
  <si>
    <t>Sorteio 61 - Sexta-Feira</t>
  </si>
  <si>
    <t>Sorteio 62 - Terça-Feira</t>
  </si>
  <si>
    <t>40€ - Sorteio 39 a 61</t>
  </si>
  <si>
    <t>65€ - Sorteio 53 a 97</t>
  </si>
  <si>
    <t>Sorteio 63 - Sexta-Feira</t>
  </si>
  <si>
    <t>Sorteio 64 - Terça-Feira</t>
  </si>
  <si>
    <t>Sorteio 65 - Sexta-Feira</t>
  </si>
  <si>
    <t>Sorteio 66 - Terça-Feira</t>
  </si>
  <si>
    <t>Sorteio 67 - Sexta-Feira</t>
  </si>
  <si>
    <t>Sorteio 68 - Terça-Feira</t>
  </si>
  <si>
    <t>Sorteio 69 - Sexta-Feira</t>
  </si>
  <si>
    <t>22,50€ - Sorteio 70 a 87</t>
  </si>
  <si>
    <t>20€ - Sorteio 81 a 96</t>
  </si>
  <si>
    <t>Sorteio 70 - Terça-Feira</t>
  </si>
  <si>
    <t>Sorteio 71 - Sexta-Feira</t>
  </si>
  <si>
    <t>Sorteio 72 - Terça-Feira</t>
  </si>
  <si>
    <t>Sorteio 73 - Sexta-Feira</t>
  </si>
  <si>
    <t>Sorteio 74 - Terça-Feira</t>
  </si>
  <si>
    <t>Sorteio 75 - Sexta-Feira</t>
  </si>
  <si>
    <t>Sorteio 76 - Terça-Feira</t>
  </si>
  <si>
    <t>Sorteio 77 - Sexta-Feira</t>
  </si>
  <si>
    <t>10€ - Picas</t>
  </si>
  <si>
    <t>Sorteio 78 - Terça-Feira</t>
  </si>
  <si>
    <t xml:space="preserve">32,50€ - Sorteio 79 a 104 </t>
  </si>
  <si>
    <t>Sorteio 79 - Sexta-Feira</t>
  </si>
  <si>
    <t>28,50€ - Sorteio 81 a 104</t>
  </si>
  <si>
    <t>Sorteio 80 - Terça-Feira</t>
  </si>
  <si>
    <t>Sorteio 81 - Sexta-Feira</t>
  </si>
  <si>
    <t>Sorteio 82 - Terça-Feira</t>
  </si>
  <si>
    <t>Sorteio 83 - Sexta-Feira</t>
  </si>
  <si>
    <t>Sorteio 84 - Terça-Feira</t>
  </si>
  <si>
    <t>Sorteio 85 - Sexta-Feira</t>
  </si>
  <si>
    <t>Sorteio 86 - Terça-Feira</t>
  </si>
  <si>
    <t>50€ - Sorteio 61 a 90</t>
  </si>
  <si>
    <t>Sorteio 87 - Sexta-Feira</t>
  </si>
  <si>
    <t>10€ - Sorteio 91 a 98</t>
  </si>
  <si>
    <t>10€ - Sorteio 88 a 95</t>
  </si>
  <si>
    <t>Sorteio 88 - Terça-Feira</t>
  </si>
  <si>
    <t>Sorteio 89 - Sexta-Feira</t>
  </si>
  <si>
    <t>Sorteio 90 - Terça-Feira</t>
  </si>
  <si>
    <t>Sorteio 91 - Sexta-Feira</t>
  </si>
  <si>
    <t>Sorteio 92 - Terça-Feira</t>
  </si>
  <si>
    <t>Sorteio 93 - Sexta-Feira</t>
  </si>
  <si>
    <t>10€ - Sorteio 97 a 104</t>
  </si>
  <si>
    <t>Jantar 2015</t>
  </si>
  <si>
    <t>Jantar de 2015 + SCB</t>
  </si>
  <si>
    <t>Sorteio 94 - Terça-Feira</t>
  </si>
  <si>
    <t>Sorteio 95 - Sexta-Feira</t>
  </si>
  <si>
    <t>Sorteio 96 - Terça-Feira</t>
  </si>
  <si>
    <t>10,50€ - Sorteio 96 a 104</t>
  </si>
  <si>
    <t>60€ - Cachado - Para o ano de 2016</t>
  </si>
  <si>
    <t>(+60€ para 2016)</t>
  </si>
  <si>
    <t>Sorteio 97 - Sexta-Feira</t>
  </si>
  <si>
    <t>Sorteio 98 - Terça-Feira</t>
  </si>
  <si>
    <t>Sorteio 99 - Sexta-Feira</t>
  </si>
  <si>
    <t>Sorteio 100 - Terça-Feira</t>
  </si>
  <si>
    <t>(+100€ para 2016)</t>
  </si>
  <si>
    <t>Sorteio 101 - Sexta-Feira</t>
  </si>
  <si>
    <t>Sorteio 102 - Terça-Feira</t>
  </si>
  <si>
    <t>100€ - Renato - Para o ano de 2016</t>
  </si>
  <si>
    <t>20€ - Courinha - Para o ano de 2016</t>
  </si>
  <si>
    <t>15€ - Pedra - Para o ano de 2016</t>
  </si>
  <si>
    <t>(+15€ para 2016)</t>
  </si>
  <si>
    <t>(+20€ para 2016)</t>
  </si>
  <si>
    <t>(+87€ para 2016)</t>
  </si>
  <si>
    <t>100€ - Sorteio 97 a 104 - Ficam/Sobram 87€ já para 2016</t>
  </si>
  <si>
    <t>Sorteio 103 - Sexta-Feira</t>
  </si>
  <si>
    <t>25€ - Sorteio 99 a 104 - Ficam/Sobram 14,50€ já para 2016</t>
  </si>
  <si>
    <t>(+14,50€ para 2016)</t>
  </si>
  <si>
    <t>(+40€ para 2016)</t>
  </si>
  <si>
    <t>40€ - Maia - Para 2016</t>
  </si>
  <si>
    <t>Sorteio 104 - Terça-Feira</t>
  </si>
  <si>
    <t>Sorteio 1 (2016) - Sexta-Feira</t>
  </si>
  <si>
    <t>20€ - Paulito - Para 2016</t>
  </si>
  <si>
    <t>20€ - Conhé - Para 2016</t>
  </si>
  <si>
    <t>camachohjc@gmail.com</t>
  </si>
  <si>
    <t>Valor Semanal p/ sócio</t>
  </si>
  <si>
    <t>euromilhoesvnb@gmail.com</t>
  </si>
  <si>
    <t>NIB </t>
  </si>
  <si>
    <t>Total Premios</t>
  </si>
  <si>
    <t>paulocorreia@digitaldata.pt</t>
  </si>
  <si>
    <t>Henrique Vicente</t>
  </si>
  <si>
    <t>André Gonçalves</t>
  </si>
  <si>
    <t>Joao Ferreira</t>
  </si>
  <si>
    <t>Angelo Pedrosa</t>
  </si>
  <si>
    <t>Ricardo Courinha</t>
  </si>
  <si>
    <t>Paulo Correia</t>
  </si>
  <si>
    <t>João Ferreira</t>
  </si>
  <si>
    <t>Humberto Camacho</t>
  </si>
  <si>
    <t>Renato Duarte</t>
  </si>
  <si>
    <t>Armando Rodrigues</t>
  </si>
  <si>
    <t>Coluna1</t>
  </si>
  <si>
    <t>Coluna2</t>
  </si>
  <si>
    <t>Coluna3</t>
  </si>
  <si>
    <t>Coluna4</t>
  </si>
  <si>
    <t>Coluna5</t>
  </si>
  <si>
    <t>Coluna6</t>
  </si>
  <si>
    <t>Coluna7</t>
  </si>
  <si>
    <t>CHAVE SORTEADA</t>
  </si>
  <si>
    <t>SORTEIO</t>
  </si>
  <si>
    <t>DATA</t>
  </si>
  <si>
    <t>DIA</t>
  </si>
  <si>
    <t>Jorge Correia</t>
  </si>
  <si>
    <t>SALDO</t>
  </si>
  <si>
    <t>ENTRADAS</t>
  </si>
  <si>
    <t>TOTAL</t>
  </si>
  <si>
    <t>SAIDAS</t>
  </si>
  <si>
    <t>NOME</t>
  </si>
  <si>
    <t>TLM</t>
  </si>
  <si>
    <t>MAIL</t>
  </si>
  <si>
    <t>RECEITA</t>
  </si>
  <si>
    <t>DESPESA</t>
  </si>
  <si>
    <t>MOVIMENTO</t>
  </si>
  <si>
    <t>Saldo Ano Anterior</t>
  </si>
  <si>
    <t>OBSERVAÇÕES</t>
  </si>
  <si>
    <t>Ricardo Carvalho</t>
  </si>
  <si>
    <t>Jantar convívio</t>
  </si>
  <si>
    <t>Coluna8</t>
  </si>
  <si>
    <t>PRÉMIO</t>
  </si>
  <si>
    <t>armandojfr1975@gmail.com</t>
  </si>
  <si>
    <t>Novobanco</t>
  </si>
  <si>
    <t>Pagamentos por transferência bancária</t>
  </si>
  <si>
    <t>João Martins</t>
  </si>
  <si>
    <t>martins.jpm@exercito.pt</t>
  </si>
  <si>
    <t>henriquevicente1982@gmail.com</t>
  </si>
  <si>
    <t>Paulo Alexandre Farinha Dias Correia</t>
  </si>
  <si>
    <t>Milhoes2017</t>
  </si>
  <si>
    <t>PT50 0007 0000 0066 1590 6352 3</t>
  </si>
  <si>
    <t>0007 0000 0066 1590 6352 3</t>
  </si>
  <si>
    <t>Para transferências bancárias colocar nome e email para aviso</t>
  </si>
  <si>
    <t>JUNHO</t>
  </si>
  <si>
    <t>JULHO</t>
  </si>
  <si>
    <t>AGOSTO</t>
  </si>
  <si>
    <t>DEZEMBRO</t>
  </si>
  <si>
    <t>NOVEMBRO</t>
  </si>
  <si>
    <t>OUTUBRO</t>
  </si>
  <si>
    <t>SETEMBRO</t>
  </si>
  <si>
    <t>EUROMILHÕES 2025</t>
  </si>
  <si>
    <t>Saldo Final de 2024 / Inicial 2025</t>
  </si>
  <si>
    <t>Divida 2024</t>
  </si>
  <si>
    <t>Para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</si>
</sst>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mm/dd/yy"/>
    <numFmt numFmtId="167" formatCode="#,##0\ &quot;€&quot;"/>
    <numFmt numFmtId="168" formatCode=";;;"/>
    <numFmt numFmtId="169" formatCode="#,##0.00\ _€"/>
    <numFmt numFmtId="170" formatCode="#,##0.00\ &quot;€&quot;;[Red]#,##0.00\ &quot;€&quot;"/>
    <numFmt numFmtId="171" formatCode="000\ 000\ 000"/>
    <numFmt numFmtId="172" formatCode="#,##0.00\ [$€-816]"/>
    <numFmt numFmtId="173" formatCode="0.0"/>
  </numFmts>
  <fonts count="149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name val="Times New Roman"/>
      <family val="1"/>
    </font>
    <font>
      <sz val="8"/>
      <name val="Calibri"/>
      <family val="2"/>
    </font>
    <font>
      <b/>
      <sz val="10"/>
      <color indexed="8"/>
      <name val="Tahoma"/>
      <family val="2"/>
    </font>
    <font>
      <sz val="22"/>
      <color indexed="8"/>
      <name val="Tahoma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2"/>
      <name val="Calibri"/>
      <family val="2"/>
    </font>
    <font>
      <sz val="11"/>
      <name val="Calibri"/>
      <family val="2"/>
    </font>
    <font>
      <sz val="11"/>
      <color indexed="21"/>
      <name val="Calibri"/>
      <family val="2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1"/>
      <name val="Calibri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04AC14"/>
      <name val="Calibri"/>
      <family val="2"/>
      <scheme val="minor"/>
    </font>
    <font>
      <sz val="11"/>
      <color rgb="FF04AC14"/>
      <name val="Calibri"/>
      <family val="2"/>
    </font>
    <font>
      <sz val="11"/>
      <name val="Calibri"/>
      <family val="2"/>
      <scheme val="minor"/>
    </font>
    <font>
      <b/>
      <sz val="10"/>
      <color rgb="FFFF0000"/>
      <name val="Tahoma"/>
      <family val="2"/>
    </font>
    <font>
      <sz val="10"/>
      <color theme="0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sz val="9"/>
      <color indexed="17"/>
      <name val="Tahoma"/>
      <family val="2"/>
    </font>
    <font>
      <b/>
      <sz val="9"/>
      <color rgb="FF00B050"/>
      <name val="Tahoma"/>
      <family val="2"/>
    </font>
    <font>
      <b/>
      <sz val="9"/>
      <color indexed="10"/>
      <name val="Tahoma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Tahoma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color indexed="10"/>
      <name val="Tahoma"/>
      <family val="2"/>
    </font>
    <font>
      <b/>
      <sz val="10"/>
      <color indexed="17"/>
      <name val="Tahoma"/>
      <family val="2"/>
    </font>
    <font>
      <b/>
      <sz val="11"/>
      <color rgb="FF92D05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Tahoma"/>
      <family val="2"/>
    </font>
    <font>
      <u/>
      <sz val="11"/>
      <color theme="11"/>
      <name val="Calibri"/>
      <family val="2"/>
      <scheme val="minor"/>
    </font>
    <font>
      <sz val="11"/>
      <color rgb="FF008000"/>
      <name val="Calibri"/>
      <family val="2"/>
    </font>
    <font>
      <b/>
      <sz val="11"/>
      <color rgb="FF008000"/>
      <name val="Calibri"/>
      <family val="2"/>
    </font>
    <font>
      <sz val="11"/>
      <color theme="9" tint="-0.499984740745262"/>
      <name val="Calibri"/>
      <family val="2"/>
    </font>
    <font>
      <b/>
      <sz val="11"/>
      <color theme="5"/>
      <name val="Calibri"/>
      <family val="2"/>
    </font>
    <font>
      <sz val="10"/>
      <color rgb="FFFF0000"/>
      <name val="Tahoma"/>
      <family val="2"/>
    </font>
    <font>
      <b/>
      <sz val="11"/>
      <color indexed="10"/>
      <name val="Calibri"/>
      <family val="2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Tahoma"/>
      <family val="2"/>
    </font>
    <font>
      <b/>
      <sz val="18"/>
      <color theme="1"/>
      <name val="Calibri"/>
      <family val="2"/>
      <scheme val="minor"/>
    </font>
    <font>
      <b/>
      <sz val="9"/>
      <color rgb="FF008000"/>
      <name val="Tahoma"/>
      <family val="2"/>
    </font>
    <font>
      <sz val="11"/>
      <color rgb="FF008000"/>
      <name val="Calibri"/>
      <family val="2"/>
    </font>
    <font>
      <b/>
      <sz val="11"/>
      <color rgb="FF00B050"/>
      <name val="Calibri"/>
      <family val="2"/>
    </font>
    <font>
      <sz val="11"/>
      <color rgb="FF00B050"/>
      <name val="Calibri"/>
      <family val="2"/>
      <scheme val="minor"/>
    </font>
    <font>
      <sz val="11"/>
      <color rgb="FF00B050"/>
      <name val="Calibri"/>
      <family val="2"/>
    </font>
    <font>
      <sz val="11"/>
      <color rgb="FF008000"/>
      <name val="Calibri"/>
      <family val="2"/>
    </font>
    <font>
      <sz val="11"/>
      <color rgb="FF92D050"/>
      <name val="Calibri"/>
      <family val="2"/>
    </font>
    <font>
      <sz val="11"/>
      <color theme="1" tint="0.249977111117893"/>
      <name val="Calibri"/>
      <family val="2"/>
    </font>
    <font>
      <b/>
      <i/>
      <sz val="12"/>
      <color rgb="FF002060"/>
      <name val="Calibri"/>
      <family val="2"/>
    </font>
    <font>
      <b/>
      <sz val="11"/>
      <color rgb="FF00B050"/>
      <name val="Calibri"/>
      <family val="2"/>
      <scheme val="minor"/>
    </font>
    <font>
      <b/>
      <sz val="8"/>
      <name val="Times New Roman"/>
      <family val="1"/>
    </font>
    <font>
      <b/>
      <sz val="11"/>
      <color rgb="FF00BD00"/>
      <name val="Calibri"/>
      <family val="2"/>
      <scheme val="minor"/>
    </font>
    <font>
      <b/>
      <sz val="12"/>
      <name val="Calibri"/>
      <family val="2"/>
    </font>
    <font>
      <b/>
      <sz val="12"/>
      <color rgb="FF00800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11"/>
      <color rgb="FF92D050"/>
      <name val="Calibri"/>
      <family val="2"/>
      <scheme val="minor"/>
    </font>
    <font>
      <b/>
      <sz val="11"/>
      <color theme="6" tint="-0.249977111117893"/>
      <name val="Calibri"/>
      <family val="2"/>
    </font>
    <font>
      <b/>
      <sz val="11"/>
      <color theme="6"/>
      <name val="Calibri"/>
      <family val="2"/>
      <scheme val="minor"/>
    </font>
    <font>
      <b/>
      <sz val="11"/>
      <color theme="6"/>
      <name val="Calibri"/>
      <family val="2"/>
    </font>
    <font>
      <sz val="11"/>
      <color theme="6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0"/>
      <name val="Tahoma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</font>
    <font>
      <sz val="9"/>
      <color indexed="2"/>
      <name val="Calibri"/>
      <family val="2"/>
    </font>
    <font>
      <sz val="9"/>
      <color indexed="21"/>
      <name val="Calibri"/>
      <family val="2"/>
    </font>
    <font>
      <sz val="9"/>
      <name val="Calibri"/>
      <family val="2"/>
      <scheme val="minor"/>
    </font>
    <font>
      <b/>
      <sz val="10"/>
      <name val="Calibri"/>
      <family val="2"/>
    </font>
    <font>
      <b/>
      <sz val="10"/>
      <color rgb="FFFF0000"/>
      <name val="Calibri"/>
      <family val="2"/>
    </font>
    <font>
      <b/>
      <sz val="10"/>
      <color rgb="FF008000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92D050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sz val="9"/>
      <color rgb="FF008000"/>
      <name val="Calibri"/>
      <family val="2"/>
    </font>
    <font>
      <sz val="9"/>
      <color rgb="FFFF0000"/>
      <name val="Calibri"/>
      <family val="2"/>
    </font>
    <font>
      <sz val="9"/>
      <color rgb="FF00B050"/>
      <name val="Calibri"/>
      <family val="2"/>
    </font>
    <font>
      <sz val="9"/>
      <color indexed="10"/>
      <name val="Calibri"/>
      <family val="2"/>
    </font>
    <font>
      <sz val="9"/>
      <color rgb="FF04AC14"/>
      <name val="Calibri"/>
      <family val="2"/>
    </font>
    <font>
      <sz val="11"/>
      <color indexed="8"/>
      <name val="Tahoma"/>
      <family val="2"/>
    </font>
    <font>
      <b/>
      <sz val="1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0"/>
      <color rgb="FF993300"/>
      <name val="Tahoma"/>
      <family val="2"/>
    </font>
    <font>
      <sz val="8"/>
      <color theme="1"/>
      <name val="Calibri"/>
      <family val="2"/>
      <scheme val="minor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color theme="0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rgb="FFFF0000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indexed="17"/>
      <name val="Tahoma"/>
      <family val="2"/>
    </font>
    <font>
      <b/>
      <sz val="8"/>
      <color rgb="FFFF0000"/>
      <name val="Tahoma"/>
      <family val="2"/>
    </font>
    <font>
      <sz val="11"/>
      <color rgb="FF0070C0"/>
      <name val="Calibri"/>
      <family val="2"/>
    </font>
    <font>
      <sz val="8"/>
      <color rgb="FFFF0000"/>
      <name val="Tahoma"/>
      <family val="2"/>
    </font>
    <font>
      <b/>
      <sz val="9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6100"/>
      <name val="Calibri"/>
      <family val="2"/>
      <scheme val="minor"/>
    </font>
    <font>
      <b/>
      <sz val="9"/>
      <color rgb="FF919191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16"/>
      <color rgb="FF000000"/>
      <name val="Arial"/>
      <family val="2"/>
    </font>
    <font>
      <b/>
      <sz val="12"/>
      <color rgb="FF919191"/>
      <name val="Arial"/>
      <family val="2"/>
    </font>
    <font>
      <b/>
      <sz val="8"/>
      <color rgb="FF000000"/>
      <name val="Tahoma"/>
      <family val="2"/>
    </font>
    <font>
      <b/>
      <sz val="9"/>
      <color theme="6" tint="-0.499984740745262"/>
      <name val="Calibri"/>
      <family val="2"/>
      <scheme val="minor"/>
    </font>
    <font>
      <sz val="11"/>
      <color rgb="FF99330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6" tint="-0.49998474074526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18">
    <border>
      <left/>
      <right/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Up="1" diagonalDown="1"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Up="1" diagonalDown="1">
      <left style="thin">
        <color auto="1"/>
      </left>
      <right/>
      <top style="thin">
        <color auto="1"/>
      </top>
      <bottom style="thick">
        <color auto="1"/>
      </bottom>
      <diagonal style="thin">
        <color auto="1"/>
      </diagonal>
    </border>
    <border diagonalUp="1" diagonalDown="1"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>
      <left style="medium">
        <color rgb="FFFF0000"/>
      </left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ck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 style="thick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ck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 diagonalUp="1" diagonalDown="1">
      <left style="thick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 style="medium">
        <color auto="1"/>
      </top>
      <bottom/>
      <diagonal style="thin">
        <color auto="1"/>
      </diagonal>
    </border>
    <border diagonalUp="1" diagonalDown="1">
      <left style="thin">
        <color auto="1"/>
      </left>
      <right style="thick">
        <color auto="1"/>
      </right>
      <top style="medium">
        <color auto="1"/>
      </top>
      <bottom/>
      <diagonal style="thin">
        <color auto="1"/>
      </diagonal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 diagonalUp="1" diagonalDown="1"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 style="thin">
        <color auto="1"/>
      </diagonal>
    </border>
    <border diagonalUp="1" diagonalDown="1"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0070C0"/>
      </diagonal>
    </border>
    <border diagonalUp="1" diagonalDown="1"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 style="thin">
        <color rgb="FF0070C0"/>
      </diagonal>
    </border>
    <border diagonalUp="1" diagonalDown="1"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0070C0"/>
      </diagonal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rgb="FF0070C0"/>
      </diagonal>
    </border>
    <border diagonalUp="1" diagonalDown="1"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rgb="FF0070C0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rgb="FF0070C0"/>
      </diagonal>
    </border>
    <border diagonalUp="1" diagonalDown="1"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 style="thin">
        <color rgb="FF0070C0"/>
      </diagonal>
    </border>
    <border diagonalUp="1" diagonalDown="1"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rgb="FF0070C0"/>
      </diagonal>
    </border>
    <border diagonalUp="1"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rgb="FF0070C0"/>
      </diagonal>
    </border>
    <border diagonalUp="1" diagonalDown="1"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 style="thin">
        <color rgb="FF0070C0"/>
      </diagonal>
    </border>
    <border diagonalUp="1" diagonalDown="1">
      <left style="thick">
        <color auto="1"/>
      </left>
      <right style="thin">
        <color auto="1"/>
      </right>
      <top/>
      <bottom style="thin">
        <color auto="1"/>
      </bottom>
      <diagonal style="thin">
        <color rgb="FF0070C0"/>
      </diagonal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rgb="FF0070C0"/>
      </diagonal>
    </border>
    <border diagonalUp="1" diagonalDown="1">
      <left style="thin">
        <color auto="1"/>
      </left>
      <right style="thick">
        <color auto="1"/>
      </right>
      <top/>
      <bottom style="thin">
        <color auto="1"/>
      </bottom>
      <diagonal style="thin">
        <color rgb="FF0070C0"/>
      </diagonal>
    </border>
    <border diagonalUp="1" diagonalDown="1">
      <left/>
      <right style="thick">
        <color auto="1"/>
      </right>
      <top style="thin">
        <color auto="1"/>
      </top>
      <bottom style="thick">
        <color auto="1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 diagonalDown="1">
      <left/>
      <right style="thick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Up="1" diagonalDown="1"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rgb="FFE7E7E7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 diagonalUp="1" diagonalDown="1"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 style="thin">
        <color auto="1"/>
      </diagonal>
    </border>
    <border diagonalUp="1" diagonalDown="1"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 diagonalDown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72">
    <xf numFmtId="0" fontId="0" fillId="0" borderId="0"/>
    <xf numFmtId="44" fontId="1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4" fontId="103" fillId="0" borderId="0" applyFont="0" applyFill="0" applyBorder="0" applyAlignment="0" applyProtection="0"/>
    <xf numFmtId="0" fontId="121" fillId="30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166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6" fontId="1" fillId="0" borderId="0" xfId="0" applyNumberFormat="1" applyFont="1"/>
    <xf numFmtId="0" fontId="6" fillId="0" borderId="10" xfId="0" applyFont="1" applyBorder="1" applyAlignment="1">
      <alignment horizontal="center"/>
    </xf>
    <xf numFmtId="165" fontId="0" fillId="0" borderId="0" xfId="0" applyNumberFormat="1"/>
    <xf numFmtId="166" fontId="6" fillId="0" borderId="10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14" fontId="0" fillId="0" borderId="0" xfId="0" applyNumberFormat="1" applyAlignment="1">
      <alignment horizontal="center"/>
    </xf>
    <xf numFmtId="0" fontId="6" fillId="0" borderId="11" xfId="0" applyFont="1" applyBorder="1" applyAlignment="1">
      <alignment horizontal="center"/>
    </xf>
    <xf numFmtId="14" fontId="0" fillId="0" borderId="0" xfId="0" applyNumberFormat="1"/>
    <xf numFmtId="0" fontId="6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5" xfId="0" applyFont="1" applyBorder="1"/>
    <xf numFmtId="49" fontId="0" fillId="0" borderId="0" xfId="0" applyNumberFormat="1"/>
    <xf numFmtId="49" fontId="1" fillId="0" borderId="0" xfId="0" applyNumberFormat="1" applyFont="1"/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165" fontId="1" fillId="0" borderId="0" xfId="0" applyNumberFormat="1" applyFont="1"/>
    <xf numFmtId="165" fontId="1" fillId="0" borderId="12" xfId="0" applyNumberFormat="1" applyFont="1" applyBorder="1"/>
    <xf numFmtId="165" fontId="1" fillId="0" borderId="19" xfId="0" applyNumberFormat="1" applyFont="1" applyBorder="1"/>
    <xf numFmtId="165" fontId="1" fillId="0" borderId="6" xfId="0" applyNumberFormat="1" applyFont="1" applyBorder="1"/>
    <xf numFmtId="0" fontId="13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4" fillId="0" borderId="0" xfId="0" applyFont="1"/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14" fontId="14" fillId="0" borderId="0" xfId="0" applyNumberFormat="1" applyFont="1"/>
    <xf numFmtId="0" fontId="4" fillId="0" borderId="0" xfId="0" applyFont="1" applyAlignment="1">
      <alignment horizontal="right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/>
    <xf numFmtId="0" fontId="17" fillId="0" borderId="0" xfId="0" applyFont="1"/>
    <xf numFmtId="14" fontId="18" fillId="0" borderId="0" xfId="0" applyNumberFormat="1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4" fontId="20" fillId="0" borderId="0" xfId="0" applyNumberFormat="1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14" fontId="9" fillId="0" borderId="0" xfId="0" applyNumberFormat="1" applyFont="1"/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4" fontId="4" fillId="0" borderId="21" xfId="1" applyFont="1" applyBorder="1" applyAlignment="1">
      <alignment horizontal="center"/>
    </xf>
    <xf numFmtId="44" fontId="4" fillId="0" borderId="22" xfId="1" applyFont="1" applyBorder="1" applyAlignment="1">
      <alignment horizontal="center"/>
    </xf>
    <xf numFmtId="0" fontId="1" fillId="2" borderId="23" xfId="0" applyFont="1" applyFill="1" applyBorder="1" applyAlignment="1">
      <alignment horizontal="left" vertical="center"/>
    </xf>
    <xf numFmtId="44" fontId="22" fillId="0" borderId="88" xfId="0" applyNumberFormat="1" applyFont="1" applyBorder="1"/>
    <xf numFmtId="8" fontId="1" fillId="0" borderId="0" xfId="0" applyNumberFormat="1" applyFont="1"/>
    <xf numFmtId="0" fontId="9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35" fillId="0" borderId="0" xfId="0" applyFont="1"/>
    <xf numFmtId="0" fontId="35" fillId="0" borderId="8" xfId="0" applyFont="1" applyBorder="1" applyAlignment="1">
      <alignment horizontal="center"/>
    </xf>
    <xf numFmtId="0" fontId="35" fillId="0" borderId="92" xfId="0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35" fillId="0" borderId="93" xfId="0" applyFont="1" applyBorder="1" applyAlignment="1">
      <alignment horizontal="center"/>
    </xf>
    <xf numFmtId="0" fontId="35" fillId="0" borderId="72" xfId="0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35" fillId="0" borderId="9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5" fillId="0" borderId="67" xfId="0" applyFont="1" applyBorder="1" applyAlignment="1">
      <alignment horizontal="center"/>
    </xf>
    <xf numFmtId="0" fontId="7" fillId="0" borderId="93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35" fillId="0" borderId="30" xfId="0" applyFont="1" applyBorder="1" applyAlignment="1">
      <alignment horizontal="center"/>
    </xf>
    <xf numFmtId="0" fontId="7" fillId="0" borderId="94" xfId="0" applyFont="1" applyBorder="1" applyAlignment="1">
      <alignment horizontal="center"/>
    </xf>
    <xf numFmtId="0" fontId="7" fillId="0" borderId="92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108" xfId="0" applyFont="1" applyFill="1" applyBorder="1" applyAlignment="1">
      <alignment horizontal="center" vertical="center"/>
    </xf>
    <xf numFmtId="0" fontId="2" fillId="14" borderId="109" xfId="0" applyFont="1" applyFill="1" applyBorder="1" applyAlignment="1">
      <alignment horizontal="center" vertical="center"/>
    </xf>
    <xf numFmtId="0" fontId="2" fillId="2" borderId="95" xfId="0" applyFont="1" applyFill="1" applyBorder="1" applyAlignment="1">
      <alignment horizontal="center" vertical="center"/>
    </xf>
    <xf numFmtId="0" fontId="2" fillId="2" borderId="111" xfId="0" applyFont="1" applyFill="1" applyBorder="1" applyAlignment="1">
      <alignment horizontal="center" vertical="center"/>
    </xf>
    <xf numFmtId="0" fontId="2" fillId="2" borderId="112" xfId="0" applyFont="1" applyFill="1" applyBorder="1" applyAlignment="1">
      <alignment horizontal="center" vertical="center"/>
    </xf>
    <xf numFmtId="0" fontId="2" fillId="2" borderId="113" xfId="0" applyFont="1" applyFill="1" applyBorder="1" applyAlignment="1">
      <alignment horizontal="center" vertical="center"/>
    </xf>
    <xf numFmtId="0" fontId="2" fillId="2" borderId="114" xfId="0" applyFont="1" applyFill="1" applyBorder="1" applyAlignment="1">
      <alignment horizontal="center" vertical="center"/>
    </xf>
    <xf numFmtId="0" fontId="2" fillId="14" borderId="115" xfId="0" applyFont="1" applyFill="1" applyBorder="1" applyAlignment="1">
      <alignment horizontal="center" vertical="center"/>
    </xf>
    <xf numFmtId="0" fontId="2" fillId="2" borderId="116" xfId="0" applyFont="1" applyFill="1" applyBorder="1" applyAlignment="1">
      <alignment horizontal="center" vertical="center"/>
    </xf>
    <xf numFmtId="0" fontId="2" fillId="2" borderId="117" xfId="0" applyFont="1" applyFill="1" applyBorder="1" applyAlignment="1">
      <alignment horizontal="center" vertical="center"/>
    </xf>
    <xf numFmtId="0" fontId="2" fillId="2" borderId="1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1" fillId="0" borderId="94" xfId="0" applyFont="1" applyBorder="1"/>
    <xf numFmtId="0" fontId="1" fillId="15" borderId="32" xfId="0" applyFont="1" applyFill="1" applyBorder="1" applyAlignment="1">
      <alignment horizontal="center"/>
    </xf>
    <xf numFmtId="0" fontId="1" fillId="15" borderId="25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7" borderId="67" xfId="0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19" xfId="0" applyFont="1" applyBorder="1" applyAlignment="1">
      <alignment horizontal="center"/>
    </xf>
    <xf numFmtId="0" fontId="1" fillId="0" borderId="12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7" borderId="71" xfId="0" applyFont="1" applyFill="1" applyBorder="1" applyAlignment="1">
      <alignment horizontal="center"/>
    </xf>
    <xf numFmtId="8" fontId="4" fillId="4" borderId="6" xfId="0" applyNumberFormat="1" applyFont="1" applyFill="1" applyBorder="1" applyAlignment="1">
      <alignment horizontal="right"/>
    </xf>
    <xf numFmtId="0" fontId="1" fillId="2" borderId="92" xfId="0" applyFont="1" applyFill="1" applyBorder="1" applyAlignment="1">
      <alignment horizontal="left" vertical="center"/>
    </xf>
    <xf numFmtId="0" fontId="1" fillId="15" borderId="35" xfId="0" applyFont="1" applyFill="1" applyBorder="1" applyAlignment="1">
      <alignment horizontal="center"/>
    </xf>
    <xf numFmtId="0" fontId="1" fillId="15" borderId="26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7" borderId="121" xfId="0" applyFont="1" applyFill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left" vertical="center"/>
    </xf>
    <xf numFmtId="0" fontId="1" fillId="0" borderId="121" xfId="0" applyFont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6" fontId="1" fillId="0" borderId="35" xfId="0" applyNumberFormat="1" applyFont="1" applyBorder="1" applyAlignment="1">
      <alignment horizontal="center"/>
    </xf>
    <xf numFmtId="6" fontId="1" fillId="0" borderId="26" xfId="0" applyNumberFormat="1" applyFont="1" applyBorder="1" applyAlignment="1">
      <alignment horizontal="center"/>
    </xf>
    <xf numFmtId="6" fontId="1" fillId="0" borderId="36" xfId="0" applyNumberFormat="1" applyFont="1" applyBorder="1" applyAlignment="1">
      <alignment horizontal="center"/>
    </xf>
    <xf numFmtId="0" fontId="1" fillId="7" borderId="72" xfId="0" applyFont="1" applyFill="1" applyBorder="1" applyAlignment="1">
      <alignment horizontal="center"/>
    </xf>
    <xf numFmtId="0" fontId="1" fillId="0" borderId="104" xfId="0" applyFont="1" applyBorder="1" applyAlignment="1">
      <alignment horizontal="center"/>
    </xf>
    <xf numFmtId="0" fontId="1" fillId="15" borderId="93" xfId="0" applyFont="1" applyFill="1" applyBorder="1" applyAlignment="1">
      <alignment horizontal="center"/>
    </xf>
    <xf numFmtId="0" fontId="1" fillId="15" borderId="72" xfId="0" applyFont="1" applyFill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94" xfId="0" applyFont="1" applyBorder="1" applyAlignment="1">
      <alignment horizontal="center"/>
    </xf>
    <xf numFmtId="0" fontId="1" fillId="0" borderId="93" xfId="0" applyFont="1" applyBorder="1" applyAlignment="1">
      <alignment horizontal="center"/>
    </xf>
    <xf numFmtId="0" fontId="1" fillId="7" borderId="94" xfId="0" applyFont="1" applyFill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7" borderId="93" xfId="0" applyFont="1" applyFill="1" applyBorder="1" applyAlignment="1">
      <alignment horizontal="center"/>
    </xf>
    <xf numFmtId="0" fontId="1" fillId="7" borderId="74" xfId="0" applyFont="1" applyFill="1" applyBorder="1" applyAlignment="1">
      <alignment horizontal="center"/>
    </xf>
    <xf numFmtId="0" fontId="1" fillId="0" borderId="122" xfId="0" applyFont="1" applyBorder="1" applyAlignment="1">
      <alignment horizontal="center"/>
    </xf>
    <xf numFmtId="0" fontId="1" fillId="0" borderId="123" xfId="0" applyFont="1" applyBorder="1" applyAlignment="1">
      <alignment horizontal="center"/>
    </xf>
    <xf numFmtId="0" fontId="24" fillId="0" borderId="71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1" fillId="15" borderId="23" xfId="0" applyFont="1" applyFill="1" applyBorder="1" applyAlignment="1">
      <alignment horizontal="center"/>
    </xf>
    <xf numFmtId="0" fontId="1" fillId="15" borderId="31" xfId="0" applyFont="1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108" xfId="0" applyFont="1" applyBorder="1" applyAlignment="1">
      <alignment horizontal="center"/>
    </xf>
    <xf numFmtId="0" fontId="1" fillId="0" borderId="109" xfId="0" applyFont="1" applyBorder="1" applyAlignment="1">
      <alignment horizontal="center"/>
    </xf>
    <xf numFmtId="0" fontId="1" fillId="0" borderId="95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24" xfId="0" applyFont="1" applyFill="1" applyBorder="1" applyAlignment="1">
      <alignment horizontal="center"/>
    </xf>
    <xf numFmtId="0" fontId="4" fillId="14" borderId="125" xfId="0" applyFont="1" applyFill="1" applyBorder="1" applyAlignment="1">
      <alignment horizontal="center"/>
    </xf>
    <xf numFmtId="0" fontId="4" fillId="4" borderId="4" xfId="0" applyFont="1" applyFill="1" applyBorder="1"/>
    <xf numFmtId="0" fontId="1" fillId="4" borderId="5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165" fontId="4" fillId="3" borderId="0" xfId="0" applyNumberFormat="1" applyFont="1" applyFill="1" applyAlignment="1">
      <alignment horizontal="right"/>
    </xf>
    <xf numFmtId="0" fontId="4" fillId="0" borderId="2" xfId="0" applyFont="1" applyBorder="1"/>
    <xf numFmtId="0" fontId="1" fillId="3" borderId="3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165" fontId="37" fillId="3" borderId="0" xfId="0" applyNumberFormat="1" applyFont="1" applyFill="1" applyAlignment="1">
      <alignment horizontal="right"/>
    </xf>
    <xf numFmtId="0" fontId="1" fillId="0" borderId="3" xfId="0" applyFont="1" applyBorder="1"/>
    <xf numFmtId="0" fontId="1" fillId="0" borderId="20" xfId="0" applyFont="1" applyBorder="1"/>
    <xf numFmtId="0" fontId="4" fillId="0" borderId="4" xfId="0" applyFont="1" applyBorder="1"/>
    <xf numFmtId="0" fontId="1" fillId="3" borderId="5" xfId="0" applyFont="1" applyFill="1" applyBorder="1"/>
    <xf numFmtId="0" fontId="1" fillId="0" borderId="5" xfId="0" applyFont="1" applyBorder="1"/>
    <xf numFmtId="0" fontId="4" fillId="5" borderId="4" xfId="0" applyFont="1" applyFill="1" applyBorder="1"/>
    <xf numFmtId="0" fontId="1" fillId="5" borderId="5" xfId="0" applyFont="1" applyFill="1" applyBorder="1"/>
    <xf numFmtId="0" fontId="4" fillId="3" borderId="9" xfId="0" applyFont="1" applyFill="1" applyBorder="1"/>
    <xf numFmtId="0" fontId="1" fillId="3" borderId="0" xfId="0" applyFont="1" applyFill="1"/>
    <xf numFmtId="0" fontId="1" fillId="3" borderId="8" xfId="0" applyFont="1" applyFill="1" applyBorder="1"/>
    <xf numFmtId="165" fontId="12" fillId="0" borderId="0" xfId="0" applyNumberFormat="1" applyFont="1" applyProtection="1">
      <protection locked="0"/>
    </xf>
    <xf numFmtId="165" fontId="9" fillId="0" borderId="0" xfId="0" applyNumberFormat="1" applyFont="1" applyProtection="1">
      <protection locked="0"/>
    </xf>
    <xf numFmtId="165" fontId="8" fillId="0" borderId="0" xfId="0" applyNumberFormat="1" applyFont="1" applyProtection="1">
      <protection locked="0"/>
    </xf>
    <xf numFmtId="165" fontId="0" fillId="0" borderId="0" xfId="0" applyNumberFormat="1" applyProtection="1">
      <protection locked="0"/>
    </xf>
    <xf numFmtId="165" fontId="14" fillId="0" borderId="0" xfId="0" applyNumberFormat="1" applyFont="1" applyProtection="1">
      <protection locked="0"/>
    </xf>
    <xf numFmtId="165" fontId="14" fillId="0" borderId="0" xfId="0" applyNumberFormat="1" applyFont="1"/>
    <xf numFmtId="165" fontId="13" fillId="0" borderId="0" xfId="0" applyNumberFormat="1" applyFont="1"/>
    <xf numFmtId="0" fontId="9" fillId="0" borderId="0" xfId="0" applyFont="1" applyAlignment="1">
      <alignment horizontal="center" vertical="center"/>
    </xf>
    <xf numFmtId="0" fontId="13" fillId="0" borderId="131" xfId="0" applyFont="1" applyBorder="1"/>
    <xf numFmtId="14" fontId="13" fillId="0" borderId="131" xfId="0" applyNumberFormat="1" applyFont="1" applyBorder="1"/>
    <xf numFmtId="165" fontId="13" fillId="0" borderId="131" xfId="0" applyNumberFormat="1" applyFont="1" applyBorder="1"/>
    <xf numFmtId="0" fontId="13" fillId="0" borderId="131" xfId="0" applyFont="1" applyBorder="1" applyAlignment="1">
      <alignment horizontal="center" vertical="center"/>
    </xf>
    <xf numFmtId="0" fontId="0" fillId="0" borderId="131" xfId="0" applyBorder="1"/>
    <xf numFmtId="165" fontId="9" fillId="0" borderId="0" xfId="0" applyNumberFormat="1" applyFont="1"/>
    <xf numFmtId="0" fontId="13" fillId="0" borderId="0" xfId="0" applyFont="1" applyAlignment="1">
      <alignment horizontal="center"/>
    </xf>
    <xf numFmtId="165" fontId="20" fillId="0" borderId="0" xfId="0" applyNumberFormat="1" applyFont="1"/>
    <xf numFmtId="16" fontId="9" fillId="0" borderId="0" xfId="0" applyNumberFormat="1" applyFont="1"/>
    <xf numFmtId="165" fontId="10" fillId="0" borderId="0" xfId="0" applyNumberFormat="1" applyFont="1"/>
    <xf numFmtId="165" fontId="18" fillId="0" borderId="0" xfId="0" applyNumberFormat="1" applyFont="1"/>
    <xf numFmtId="16" fontId="0" fillId="0" borderId="0" xfId="0" applyNumberFormat="1"/>
    <xf numFmtId="0" fontId="6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2" xfId="0" applyFont="1" applyBorder="1" applyAlignment="1">
      <alignment horizontal="center"/>
    </xf>
    <xf numFmtId="0" fontId="0" fillId="16" borderId="105" xfId="0" applyFill="1" applyBorder="1" applyAlignment="1">
      <alignment horizontal="center"/>
    </xf>
    <xf numFmtId="0" fontId="0" fillId="16" borderId="29" xfId="0" applyFill="1" applyBorder="1" applyAlignment="1">
      <alignment horizontal="center"/>
    </xf>
    <xf numFmtId="0" fontId="0" fillId="16" borderId="127" xfId="0" applyFill="1" applyBorder="1" applyAlignment="1">
      <alignment horizontal="center"/>
    </xf>
    <xf numFmtId="0" fontId="6" fillId="16" borderId="30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16" borderId="28" xfId="0" applyFill="1" applyBorder="1" applyAlignment="1">
      <alignment horizontal="center"/>
    </xf>
    <xf numFmtId="0" fontId="0" fillId="16" borderId="26" xfId="0" applyFill="1" applyBorder="1" applyAlignment="1">
      <alignment horizontal="center"/>
    </xf>
    <xf numFmtId="0" fontId="0" fillId="16" borderId="27" xfId="0" applyFill="1" applyBorder="1" applyAlignment="1">
      <alignment horizontal="center"/>
    </xf>
    <xf numFmtId="0" fontId="0" fillId="16" borderId="21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12" fillId="5" borderId="21" xfId="0" applyFont="1" applyFill="1" applyBorder="1" applyAlignment="1">
      <alignment horizontal="center"/>
    </xf>
    <xf numFmtId="0" fontId="12" fillId="5" borderId="28" xfId="0" applyFont="1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30" xfId="0" applyBorder="1" applyAlignment="1">
      <alignment horizontal="center"/>
    </xf>
    <xf numFmtId="0" fontId="12" fillId="5" borderId="31" xfId="0" applyFont="1" applyFill="1" applyBorder="1" applyAlignment="1">
      <alignment horizontal="center"/>
    </xf>
    <xf numFmtId="0" fontId="12" fillId="5" borderId="133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165" fontId="39" fillId="0" borderId="0" xfId="0" applyNumberFormat="1" applyFont="1" applyAlignment="1">
      <alignment horizontal="center"/>
    </xf>
    <xf numFmtId="165" fontId="40" fillId="0" borderId="0" xfId="0" applyNumberFormat="1" applyFont="1" applyAlignment="1">
      <alignment horizontal="center"/>
    </xf>
    <xf numFmtId="0" fontId="7" fillId="17" borderId="30" xfId="0" applyFont="1" applyFill="1" applyBorder="1" applyAlignment="1">
      <alignment horizontal="center"/>
    </xf>
    <xf numFmtId="0" fontId="35" fillId="17" borderId="29" xfId="0" applyFont="1" applyFill="1" applyBorder="1" applyAlignment="1">
      <alignment horizontal="center"/>
    </xf>
    <xf numFmtId="168" fontId="24" fillId="0" borderId="75" xfId="0" applyNumberFormat="1" applyFont="1" applyBorder="1" applyAlignment="1" applyProtection="1">
      <alignment horizontal="center"/>
      <protection locked="0"/>
    </xf>
    <xf numFmtId="168" fontId="24" fillId="0" borderId="76" xfId="0" applyNumberFormat="1" applyFont="1" applyBorder="1" applyAlignment="1" applyProtection="1">
      <alignment horizontal="center"/>
      <protection locked="0"/>
    </xf>
    <xf numFmtId="168" fontId="24" fillId="8" borderId="76" xfId="0" applyNumberFormat="1" applyFont="1" applyFill="1" applyBorder="1" applyAlignment="1" applyProtection="1">
      <alignment horizontal="center"/>
      <protection locked="0"/>
    </xf>
    <xf numFmtId="168" fontId="24" fillId="0" borderId="77" xfId="0" applyNumberFormat="1" applyFont="1" applyBorder="1" applyAlignment="1" applyProtection="1">
      <alignment horizontal="center"/>
      <protection locked="0"/>
    </xf>
    <xf numFmtId="168" fontId="24" fillId="8" borderId="77" xfId="0" applyNumberFormat="1" applyFont="1" applyFill="1" applyBorder="1" applyAlignment="1" applyProtection="1">
      <alignment horizontal="center"/>
      <protection locked="0"/>
    </xf>
    <xf numFmtId="168" fontId="24" fillId="0" borderId="78" xfId="0" applyNumberFormat="1" applyFont="1" applyBorder="1" applyAlignment="1" applyProtection="1">
      <alignment horizontal="center"/>
      <protection locked="0"/>
    </xf>
    <xf numFmtId="168" fontId="24" fillId="0" borderId="79" xfId="0" applyNumberFormat="1" applyFont="1" applyBorder="1" applyAlignment="1" applyProtection="1">
      <alignment horizontal="center"/>
      <protection locked="0"/>
    </xf>
    <xf numFmtId="168" fontId="24" fillId="0" borderId="80" xfId="0" applyNumberFormat="1" applyFont="1" applyBorder="1" applyAlignment="1" applyProtection="1">
      <alignment horizontal="center"/>
      <protection locked="0"/>
    </xf>
    <xf numFmtId="168" fontId="24" fillId="8" borderId="80" xfId="0" applyNumberFormat="1" applyFont="1" applyFill="1" applyBorder="1" applyAlignment="1" applyProtection="1">
      <alignment horizontal="center"/>
      <protection locked="0"/>
    </xf>
    <xf numFmtId="168" fontId="24" fillId="0" borderId="81" xfId="0" applyNumberFormat="1" applyFont="1" applyBorder="1" applyAlignment="1" applyProtection="1">
      <alignment horizontal="center"/>
      <protection locked="0"/>
    </xf>
    <xf numFmtId="168" fontId="24" fillId="8" borderId="81" xfId="0" applyNumberFormat="1" applyFont="1" applyFill="1" applyBorder="1" applyAlignment="1" applyProtection="1">
      <alignment horizontal="center"/>
      <protection locked="0"/>
    </xf>
    <xf numFmtId="168" fontId="24" fillId="0" borderId="82" xfId="0" applyNumberFormat="1" applyFont="1" applyBorder="1" applyAlignment="1" applyProtection="1">
      <alignment horizontal="center"/>
      <protection locked="0"/>
    </xf>
    <xf numFmtId="168" fontId="24" fillId="0" borderId="83" xfId="0" applyNumberFormat="1" applyFont="1" applyBorder="1" applyAlignment="1" applyProtection="1">
      <alignment horizontal="center"/>
      <protection locked="0"/>
    </xf>
    <xf numFmtId="168" fontId="24" fillId="0" borderId="84" xfId="0" applyNumberFormat="1" applyFont="1" applyBorder="1" applyAlignment="1" applyProtection="1">
      <alignment horizontal="center"/>
      <protection locked="0"/>
    </xf>
    <xf numFmtId="168" fontId="24" fillId="8" borderId="84" xfId="0" applyNumberFormat="1" applyFont="1" applyFill="1" applyBorder="1" applyAlignment="1" applyProtection="1">
      <alignment horizontal="center"/>
      <protection locked="0"/>
    </xf>
    <xf numFmtId="168" fontId="24" fillId="0" borderId="85" xfId="0" applyNumberFormat="1" applyFont="1" applyBorder="1" applyAlignment="1" applyProtection="1">
      <alignment horizontal="center"/>
      <protection locked="0"/>
    </xf>
    <xf numFmtId="168" fontId="24" fillId="8" borderId="85" xfId="0" applyNumberFormat="1" applyFont="1" applyFill="1" applyBorder="1" applyAlignment="1" applyProtection="1">
      <alignment horizontal="center"/>
      <protection locked="0"/>
    </xf>
    <xf numFmtId="168" fontId="24" fillId="0" borderId="86" xfId="0" applyNumberFormat="1" applyFont="1" applyBorder="1" applyAlignment="1" applyProtection="1">
      <alignment horizontal="center"/>
      <protection locked="0"/>
    </xf>
    <xf numFmtId="168" fontId="24" fillId="8" borderId="83" xfId="0" applyNumberFormat="1" applyFont="1" applyFill="1" applyBorder="1" applyAlignment="1" applyProtection="1">
      <alignment horizontal="center"/>
      <protection locked="0"/>
    </xf>
    <xf numFmtId="168" fontId="24" fillId="8" borderId="87" xfId="0" applyNumberFormat="1" applyFont="1" applyFill="1" applyBorder="1" applyAlignment="1" applyProtection="1">
      <alignment horizontal="center"/>
      <protection locked="0"/>
    </xf>
    <xf numFmtId="168" fontId="24" fillId="0" borderId="87" xfId="0" applyNumberFormat="1" applyFont="1" applyBorder="1" applyAlignment="1" applyProtection="1">
      <alignment horizontal="center"/>
      <protection locked="0"/>
    </xf>
    <xf numFmtId="168" fontId="24" fillId="8" borderId="86" xfId="0" applyNumberFormat="1" applyFont="1" applyFill="1" applyBorder="1" applyAlignment="1" applyProtection="1">
      <alignment horizontal="center"/>
      <protection locked="0"/>
    </xf>
    <xf numFmtId="0" fontId="23" fillId="0" borderId="0" xfId="0" applyFont="1"/>
    <xf numFmtId="0" fontId="25" fillId="2" borderId="57" xfId="0" applyFont="1" applyFill="1" applyBorder="1" applyAlignment="1">
      <alignment horizontal="center" vertical="center"/>
    </xf>
    <xf numFmtId="0" fontId="25" fillId="2" borderId="56" xfId="0" applyFont="1" applyFill="1" applyBorder="1" applyAlignment="1">
      <alignment horizontal="center" vertical="center"/>
    </xf>
    <xf numFmtId="0" fontId="25" fillId="2" borderId="58" xfId="0" applyFont="1" applyFill="1" applyBorder="1" applyAlignment="1">
      <alignment horizontal="center" vertical="center"/>
    </xf>
    <xf numFmtId="0" fontId="25" fillId="8" borderId="57" xfId="0" applyFont="1" applyFill="1" applyBorder="1" applyAlignment="1">
      <alignment horizontal="center" vertical="center"/>
    </xf>
    <xf numFmtId="0" fontId="25" fillId="8" borderId="56" xfId="0" applyFont="1" applyFill="1" applyBorder="1" applyAlignment="1">
      <alignment horizontal="center" vertical="center"/>
    </xf>
    <xf numFmtId="8" fontId="4" fillId="4" borderId="97" xfId="0" applyNumberFormat="1" applyFont="1" applyFill="1" applyBorder="1" applyAlignment="1">
      <alignment horizontal="right"/>
    </xf>
    <xf numFmtId="44" fontId="4" fillId="0" borderId="21" xfId="1" applyFont="1" applyBorder="1" applyAlignment="1" applyProtection="1">
      <alignment horizontal="center"/>
    </xf>
    <xf numFmtId="165" fontId="0" fillId="0" borderId="12" xfId="0" applyNumberFormat="1" applyBorder="1" applyAlignment="1">
      <alignment horizontal="center"/>
    </xf>
    <xf numFmtId="8" fontId="4" fillId="4" borderId="98" xfId="0" applyNumberFormat="1" applyFont="1" applyFill="1" applyBorder="1" applyAlignment="1">
      <alignment horizontal="right"/>
    </xf>
    <xf numFmtId="8" fontId="4" fillId="4" borderId="24" xfId="0" applyNumberFormat="1" applyFont="1" applyFill="1" applyBorder="1" applyAlignment="1">
      <alignment horizontal="right"/>
    </xf>
    <xf numFmtId="44" fontId="4" fillId="0" borderId="22" xfId="1" applyFont="1" applyBorder="1" applyAlignment="1" applyProtection="1">
      <alignment horizontal="center"/>
    </xf>
    <xf numFmtId="165" fontId="0" fillId="0" borderId="19" xfId="0" applyNumberFormat="1" applyBorder="1" applyAlignment="1">
      <alignment horizontal="center"/>
    </xf>
    <xf numFmtId="0" fontId="1" fillId="9" borderId="0" xfId="0" applyFont="1" applyFill="1"/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4" fillId="2" borderId="60" xfId="0" applyFont="1" applyFill="1" applyBorder="1" applyAlignment="1">
      <alignment horizontal="center"/>
    </xf>
    <xf numFmtId="0" fontId="4" fillId="8" borderId="53" xfId="0" applyFont="1" applyFill="1" applyBorder="1" applyAlignment="1">
      <alignment horizontal="center"/>
    </xf>
    <xf numFmtId="0" fontId="4" fillId="8" borderId="60" xfId="0" applyFont="1" applyFill="1" applyBorder="1" applyAlignment="1">
      <alignment horizontal="center"/>
    </xf>
    <xf numFmtId="0" fontId="4" fillId="8" borderId="59" xfId="0" applyFont="1" applyFill="1" applyBorder="1" applyAlignment="1">
      <alignment horizontal="center"/>
    </xf>
    <xf numFmtId="0" fontId="4" fillId="8" borderId="55" xfId="0" applyFont="1" applyFill="1" applyBorder="1" applyAlignment="1">
      <alignment horizontal="center"/>
    </xf>
    <xf numFmtId="0" fontId="16" fillId="0" borderId="0" xfId="0" applyFont="1"/>
    <xf numFmtId="0" fontId="28" fillId="0" borderId="0" xfId="0" applyFont="1"/>
    <xf numFmtId="0" fontId="27" fillId="3" borderId="4" xfId="0" applyFont="1" applyFill="1" applyBorder="1"/>
    <xf numFmtId="0" fontId="27" fillId="3" borderId="5" xfId="0" applyFont="1" applyFill="1" applyBorder="1"/>
    <xf numFmtId="0" fontId="28" fillId="3" borderId="3" xfId="0" applyFont="1" applyFill="1" applyBorder="1"/>
    <xf numFmtId="0" fontId="28" fillId="0" borderId="3" xfId="0" applyFont="1" applyBorder="1"/>
    <xf numFmtId="0" fontId="28" fillId="0" borderId="20" xfId="0" applyFont="1" applyBorder="1"/>
    <xf numFmtId="0" fontId="28" fillId="3" borderId="5" xfId="0" applyFont="1" applyFill="1" applyBorder="1"/>
    <xf numFmtId="0" fontId="28" fillId="0" borderId="5" xfId="0" applyFont="1" applyBorder="1"/>
    <xf numFmtId="0" fontId="27" fillId="0" borderId="0" xfId="0" applyFont="1" applyAlignment="1">
      <alignment horizontal="center"/>
    </xf>
    <xf numFmtId="6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9" xfId="0" applyFont="1" applyBorder="1"/>
    <xf numFmtId="0" fontId="28" fillId="0" borderId="7" xfId="0" applyFont="1" applyBorder="1"/>
    <xf numFmtId="0" fontId="28" fillId="0" borderId="8" xfId="0" applyFont="1" applyBorder="1"/>
    <xf numFmtId="0" fontId="22" fillId="0" borderId="0" xfId="0" applyFont="1" applyAlignment="1">
      <alignment vertical="center"/>
    </xf>
    <xf numFmtId="0" fontId="22" fillId="0" borderId="0" xfId="0" applyFont="1"/>
    <xf numFmtId="49" fontId="32" fillId="0" borderId="0" xfId="0" applyNumberFormat="1" applyFont="1"/>
    <xf numFmtId="49" fontId="4" fillId="0" borderId="0" xfId="0" applyNumberFormat="1" applyFont="1"/>
    <xf numFmtId="0" fontId="35" fillId="17" borderId="31" xfId="0" applyFont="1" applyFill="1" applyBorder="1" applyAlignment="1">
      <alignment horizontal="center"/>
    </xf>
    <xf numFmtId="0" fontId="35" fillId="17" borderId="22" xfId="0" applyFont="1" applyFill="1" applyBorder="1" applyAlignment="1">
      <alignment horizontal="center"/>
    </xf>
    <xf numFmtId="168" fontId="24" fillId="8" borderId="79" xfId="0" applyNumberFormat="1" applyFont="1" applyFill="1" applyBorder="1" applyAlignment="1" applyProtection="1">
      <alignment horizontal="center"/>
      <protection locked="0"/>
    </xf>
    <xf numFmtId="168" fontId="24" fillId="8" borderId="134" xfId="0" applyNumberFormat="1" applyFont="1" applyFill="1" applyBorder="1" applyAlignment="1" applyProtection="1">
      <alignment horizontal="center"/>
      <protection locked="0"/>
    </xf>
    <xf numFmtId="168" fontId="24" fillId="0" borderId="134" xfId="0" applyNumberFormat="1" applyFont="1" applyBorder="1" applyAlignment="1" applyProtection="1">
      <alignment horizontal="center"/>
      <protection locked="0"/>
    </xf>
    <xf numFmtId="168" fontId="24" fillId="8" borderId="82" xfId="0" applyNumberFormat="1" applyFont="1" applyFill="1" applyBorder="1" applyAlignment="1" applyProtection="1">
      <alignment horizontal="center"/>
      <protection locked="0"/>
    </xf>
    <xf numFmtId="0" fontId="35" fillId="17" borderId="25" xfId="0" applyFont="1" applyFill="1" applyBorder="1" applyAlignment="1">
      <alignment horizontal="center"/>
    </xf>
    <xf numFmtId="0" fontId="35" fillId="17" borderId="94" xfId="0" applyFont="1" applyFill="1" applyBorder="1" applyAlignment="1">
      <alignment horizontal="center"/>
    </xf>
    <xf numFmtId="0" fontId="35" fillId="17" borderId="93" xfId="0" applyFont="1" applyFill="1" applyBorder="1" applyAlignment="1">
      <alignment horizontal="center"/>
    </xf>
    <xf numFmtId="0" fontId="35" fillId="17" borderId="92" xfId="0" applyFont="1" applyFill="1" applyBorder="1" applyAlignment="1">
      <alignment horizontal="center"/>
    </xf>
    <xf numFmtId="168" fontId="24" fillId="0" borderId="135" xfId="0" applyNumberFormat="1" applyFont="1" applyBorder="1" applyAlignment="1" applyProtection="1">
      <alignment horizontal="center"/>
      <protection locked="0"/>
    </xf>
    <xf numFmtId="14" fontId="9" fillId="0" borderId="0" xfId="0" applyNumberFormat="1" applyFont="1" applyAlignment="1">
      <alignment horizontal="center"/>
    </xf>
    <xf numFmtId="0" fontId="35" fillId="17" borderId="67" xfId="0" applyFont="1" applyFill="1" applyBorder="1" applyAlignment="1">
      <alignment horizontal="center"/>
    </xf>
    <xf numFmtId="0" fontId="35" fillId="17" borderId="7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14" fontId="9" fillId="0" borderId="8" xfId="0" applyNumberFormat="1" applyFont="1" applyBorder="1"/>
    <xf numFmtId="14" fontId="9" fillId="0" borderId="8" xfId="0" applyNumberFormat="1" applyFont="1" applyBorder="1" applyAlignment="1">
      <alignment horizontal="center"/>
    </xf>
    <xf numFmtId="165" fontId="43" fillId="0" borderId="0" xfId="0" applyNumberFormat="1" applyFont="1" applyAlignment="1">
      <alignment horizontal="center"/>
    </xf>
    <xf numFmtId="169" fontId="43" fillId="12" borderId="0" xfId="0" applyNumberFormat="1" applyFont="1" applyFill="1" applyAlignment="1">
      <alignment horizontal="center"/>
    </xf>
    <xf numFmtId="169" fontId="43" fillId="0" borderId="0" xfId="0" applyNumberFormat="1" applyFont="1" applyAlignment="1" applyProtection="1">
      <alignment horizontal="center"/>
      <protection locked="0"/>
    </xf>
    <xf numFmtId="169" fontId="43" fillId="12" borderId="0" xfId="0" applyNumberFormat="1" applyFont="1" applyFill="1" applyAlignment="1" applyProtection="1">
      <alignment horizontal="center"/>
      <protection locked="0"/>
    </xf>
    <xf numFmtId="165" fontId="18" fillId="18" borderId="0" xfId="0" applyNumberFormat="1" applyFont="1" applyFill="1" applyAlignment="1">
      <alignment horizontal="center"/>
    </xf>
    <xf numFmtId="169" fontId="18" fillId="18" borderId="0" xfId="0" applyNumberFormat="1" applyFont="1" applyFill="1" applyAlignment="1" applyProtection="1">
      <alignment horizontal="center"/>
      <protection locked="0"/>
    </xf>
    <xf numFmtId="169" fontId="18" fillId="0" borderId="0" xfId="0" applyNumberFormat="1" applyFont="1" applyAlignment="1" applyProtection="1">
      <alignment horizontal="center"/>
      <protection locked="0"/>
    </xf>
    <xf numFmtId="169" fontId="1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17" borderId="29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5" fontId="44" fillId="0" borderId="10" xfId="0" applyNumberFormat="1" applyFont="1" applyBorder="1" applyAlignment="1">
      <alignment horizontal="center"/>
    </xf>
    <xf numFmtId="169" fontId="43" fillId="0" borderId="8" xfId="0" applyNumberFormat="1" applyFont="1" applyBorder="1" applyAlignment="1">
      <alignment horizontal="center"/>
    </xf>
    <xf numFmtId="169" fontId="43" fillId="0" borderId="0" xfId="0" applyNumberFormat="1" applyFont="1" applyAlignment="1">
      <alignment horizontal="center"/>
    </xf>
    <xf numFmtId="167" fontId="43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  <xf numFmtId="169" fontId="18" fillId="18" borderId="8" xfId="0" applyNumberFormat="1" applyFont="1" applyFill="1" applyBorder="1" applyAlignment="1">
      <alignment horizontal="center"/>
    </xf>
    <xf numFmtId="169" fontId="18" fillId="18" borderId="0" xfId="0" applyNumberFormat="1" applyFont="1" applyFill="1" applyAlignment="1">
      <alignment horizontal="center"/>
    </xf>
    <xf numFmtId="167" fontId="18" fillId="0" borderId="0" xfId="0" applyNumberFormat="1" applyFont="1" applyAlignment="1">
      <alignment horizontal="center"/>
    </xf>
    <xf numFmtId="168" fontId="24" fillId="19" borderId="80" xfId="0" applyNumberFormat="1" applyFont="1" applyFill="1" applyBorder="1" applyAlignment="1" applyProtection="1">
      <alignment horizontal="center"/>
      <protection locked="0"/>
    </xf>
    <xf numFmtId="168" fontId="24" fillId="19" borderId="81" xfId="0" applyNumberFormat="1" applyFont="1" applyFill="1" applyBorder="1" applyAlignment="1" applyProtection="1">
      <alignment horizontal="center"/>
      <protection locked="0"/>
    </xf>
    <xf numFmtId="168" fontId="24" fillId="19" borderId="79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7" fillId="17" borderId="72" xfId="0" applyFont="1" applyFill="1" applyBorder="1" applyAlignment="1">
      <alignment horizontal="center"/>
    </xf>
    <xf numFmtId="0" fontId="35" fillId="17" borderId="30" xfId="0" applyFont="1" applyFill="1" applyBorder="1" applyAlignment="1">
      <alignment horizontal="center"/>
    </xf>
    <xf numFmtId="0" fontId="41" fillId="0" borderId="0" xfId="0" applyFont="1"/>
    <xf numFmtId="168" fontId="24" fillId="0" borderId="136" xfId="0" applyNumberFormat="1" applyFont="1" applyBorder="1" applyAlignment="1" applyProtection="1">
      <alignment horizontal="center"/>
      <protection locked="0"/>
    </xf>
    <xf numFmtId="168" fontId="24" fillId="8" borderId="136" xfId="0" applyNumberFormat="1" applyFont="1" applyFill="1" applyBorder="1" applyAlignment="1" applyProtection="1">
      <alignment horizontal="center"/>
      <protection locked="0"/>
    </xf>
    <xf numFmtId="0" fontId="9" fillId="0" borderId="8" xfId="0" applyFont="1" applyBorder="1"/>
    <xf numFmtId="0" fontId="14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35" fillId="17" borderId="32" xfId="0" applyFont="1" applyFill="1" applyBorder="1" applyAlignment="1">
      <alignment horizontal="center"/>
    </xf>
    <xf numFmtId="168" fontId="41" fillId="8" borderId="134" xfId="0" applyNumberFormat="1" applyFont="1" applyFill="1" applyBorder="1" applyAlignment="1" applyProtection="1">
      <alignment horizontal="center"/>
      <protection locked="0"/>
    </xf>
    <xf numFmtId="168" fontId="24" fillId="21" borderId="79" xfId="0" applyNumberFormat="1" applyFont="1" applyFill="1" applyBorder="1" applyAlignment="1" applyProtection="1">
      <alignment horizontal="center"/>
      <protection locked="0"/>
    </xf>
    <xf numFmtId="168" fontId="24" fillId="21" borderId="80" xfId="0" applyNumberFormat="1" applyFont="1" applyFill="1" applyBorder="1" applyAlignment="1" applyProtection="1">
      <alignment horizontal="center"/>
      <protection locked="0"/>
    </xf>
    <xf numFmtId="168" fontId="24" fillId="20" borderId="80" xfId="0" applyNumberFormat="1" applyFont="1" applyFill="1" applyBorder="1" applyAlignment="1" applyProtection="1">
      <alignment horizontal="center"/>
      <protection locked="0"/>
    </xf>
    <xf numFmtId="168" fontId="24" fillId="20" borderId="81" xfId="0" applyNumberFormat="1" applyFont="1" applyFill="1" applyBorder="1" applyAlignment="1" applyProtection="1">
      <alignment horizontal="center"/>
      <protection locked="0"/>
    </xf>
    <xf numFmtId="168" fontId="24" fillId="21" borderId="81" xfId="0" applyNumberFormat="1" applyFont="1" applyFill="1" applyBorder="1" applyAlignment="1" applyProtection="1">
      <alignment horizontal="center"/>
      <protection locked="0"/>
    </xf>
    <xf numFmtId="168" fontId="24" fillId="20" borderId="82" xfId="0" applyNumberFormat="1" applyFont="1" applyFill="1" applyBorder="1" applyAlignment="1" applyProtection="1">
      <alignment horizontal="center"/>
      <protection locked="0"/>
    </xf>
    <xf numFmtId="0" fontId="7" fillId="17" borderId="22" xfId="0" applyFont="1" applyFill="1" applyBorder="1" applyAlignment="1">
      <alignment horizontal="center"/>
    </xf>
    <xf numFmtId="168" fontId="1" fillId="0" borderId="0" xfId="0" applyNumberFormat="1" applyFont="1"/>
    <xf numFmtId="168" fontId="24" fillId="8" borderId="75" xfId="0" applyNumberFormat="1" applyFont="1" applyFill="1" applyBorder="1" applyAlignment="1" applyProtection="1">
      <alignment horizontal="center"/>
      <protection locked="0"/>
    </xf>
    <xf numFmtId="168" fontId="24" fillId="8" borderId="137" xfId="0" applyNumberFormat="1" applyFont="1" applyFill="1" applyBorder="1" applyAlignment="1" applyProtection="1">
      <alignment horizontal="center"/>
      <protection locked="0"/>
    </xf>
    <xf numFmtId="168" fontId="24" fillId="0" borderId="137" xfId="0" applyNumberFormat="1" applyFont="1" applyBorder="1" applyAlignment="1" applyProtection="1">
      <alignment horizontal="center"/>
      <protection locked="0"/>
    </xf>
    <xf numFmtId="168" fontId="24" fillId="8" borderId="78" xfId="0" applyNumberFormat="1" applyFont="1" applyFill="1" applyBorder="1" applyAlignment="1" applyProtection="1">
      <alignment horizontal="center"/>
      <protection locked="0"/>
    </xf>
    <xf numFmtId="0" fontId="9" fillId="0" borderId="2" xfId="0" applyFont="1" applyBorder="1"/>
    <xf numFmtId="14" fontId="9" fillId="0" borderId="3" xfId="0" applyNumberFormat="1" applyFont="1" applyBorder="1" applyAlignment="1">
      <alignment horizontal="center"/>
    </xf>
    <xf numFmtId="169" fontId="43" fillId="12" borderId="3" xfId="0" applyNumberFormat="1" applyFont="1" applyFill="1" applyBorder="1" applyAlignment="1">
      <alignment horizontal="center"/>
    </xf>
    <xf numFmtId="169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/>
    </xf>
    <xf numFmtId="0" fontId="43" fillId="0" borderId="9" xfId="0" applyFont="1" applyBorder="1"/>
    <xf numFmtId="14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0" fillId="0" borderId="96" xfId="0" applyBorder="1" applyAlignment="1">
      <alignment horizontal="center"/>
    </xf>
    <xf numFmtId="0" fontId="9" fillId="0" borderId="9" xfId="0" applyFont="1" applyBorder="1"/>
    <xf numFmtId="0" fontId="14" fillId="0" borderId="96" xfId="0" applyFont="1" applyBorder="1" applyAlignment="1">
      <alignment horizontal="center"/>
    </xf>
    <xf numFmtId="0" fontId="13" fillId="0" borderId="96" xfId="0" applyFont="1" applyBorder="1" applyAlignment="1">
      <alignment horizontal="center"/>
    </xf>
    <xf numFmtId="14" fontId="9" fillId="0" borderId="9" xfId="0" applyNumberFormat="1" applyFont="1" applyBorder="1"/>
    <xf numFmtId="169" fontId="18" fillId="12" borderId="0" xfId="0" applyNumberFormat="1" applyFont="1" applyFill="1" applyAlignment="1">
      <alignment horizontal="center"/>
    </xf>
    <xf numFmtId="0" fontId="9" fillId="0" borderId="7" xfId="0" applyFont="1" applyBorder="1"/>
    <xf numFmtId="0" fontId="0" fillId="0" borderId="24" xfId="0" applyBorder="1" applyAlignment="1">
      <alignment horizontal="center"/>
    </xf>
    <xf numFmtId="0" fontId="35" fillId="17" borderId="23" xfId="0" applyFont="1" applyFill="1" applyBorder="1" applyAlignment="1">
      <alignment horizontal="center"/>
    </xf>
    <xf numFmtId="168" fontId="41" fillId="8" borderId="80" xfId="0" applyNumberFormat="1" applyFont="1" applyFill="1" applyBorder="1" applyAlignment="1" applyProtection="1">
      <alignment horizontal="center"/>
      <protection locked="0"/>
    </xf>
    <xf numFmtId="0" fontId="25" fillId="2" borderId="37" xfId="0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 vertical="center"/>
    </xf>
    <xf numFmtId="0" fontId="25" fillId="8" borderId="25" xfId="0" applyFont="1" applyFill="1" applyBorder="1" applyAlignment="1">
      <alignment horizontal="center" vertical="center"/>
    </xf>
    <xf numFmtId="0" fontId="25" fillId="2" borderId="38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25" fillId="8" borderId="37" xfId="0" applyFont="1" applyFill="1" applyBorder="1" applyAlignment="1">
      <alignment horizontal="center" vertical="center"/>
    </xf>
    <xf numFmtId="0" fontId="25" fillId="8" borderId="3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5" fillId="8" borderId="14" xfId="0" applyFont="1" applyFill="1" applyBorder="1" applyAlignment="1">
      <alignment horizontal="center" vertical="center"/>
    </xf>
    <xf numFmtId="0" fontId="2" fillId="2" borderId="14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5" fillId="8" borderId="147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8" borderId="130" xfId="0" applyFont="1" applyFill="1" applyBorder="1" applyAlignment="1">
      <alignment horizontal="center" vertical="center"/>
    </xf>
    <xf numFmtId="0" fontId="2" fillId="2" borderId="148" xfId="0" applyFont="1" applyFill="1" applyBorder="1" applyAlignment="1">
      <alignment horizontal="center" vertical="center"/>
    </xf>
    <xf numFmtId="0" fontId="2" fillId="2" borderId="1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5" fillId="8" borderId="15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5" fillId="8" borderId="146" xfId="0" applyFont="1" applyFill="1" applyBorder="1" applyAlignment="1">
      <alignment horizontal="center" vertical="center"/>
    </xf>
    <xf numFmtId="0" fontId="7" fillId="17" borderId="67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69" fontId="43" fillId="12" borderId="8" xfId="0" applyNumberFormat="1" applyFont="1" applyFill="1" applyBorder="1" applyAlignment="1">
      <alignment horizontal="center"/>
    </xf>
    <xf numFmtId="169" fontId="18" fillId="0" borderId="8" xfId="0" applyNumberFormat="1" applyFont="1" applyBorder="1" applyAlignment="1">
      <alignment horizontal="center"/>
    </xf>
    <xf numFmtId="0" fontId="7" fillId="17" borderId="93" xfId="0" applyFont="1" applyFill="1" applyBorder="1" applyAlignment="1">
      <alignment horizontal="center"/>
    </xf>
    <xf numFmtId="0" fontId="7" fillId="17" borderId="23" xfId="0" applyFont="1" applyFill="1" applyBorder="1" applyAlignment="1">
      <alignment horizontal="center"/>
    </xf>
    <xf numFmtId="168" fontId="24" fillId="0" borderId="153" xfId="0" applyNumberFormat="1" applyFont="1" applyBorder="1" applyAlignment="1" applyProtection="1">
      <alignment horizontal="center"/>
      <protection locked="0"/>
    </xf>
    <xf numFmtId="168" fontId="24" fillId="19" borderId="82" xfId="0" applyNumberFormat="1" applyFont="1" applyFill="1" applyBorder="1" applyAlignment="1" applyProtection="1">
      <alignment horizontal="center"/>
      <protection locked="0"/>
    </xf>
    <xf numFmtId="168" fontId="24" fillId="19" borderId="134" xfId="0" applyNumberFormat="1" applyFont="1" applyFill="1" applyBorder="1" applyAlignment="1" applyProtection="1">
      <alignment horizontal="center"/>
      <protection locked="0"/>
    </xf>
    <xf numFmtId="169" fontId="43" fillId="0" borderId="3" xfId="0" applyNumberFormat="1" applyFont="1" applyBorder="1" applyAlignment="1">
      <alignment horizontal="center"/>
    </xf>
    <xf numFmtId="169" fontId="18" fillId="18" borderId="3" xfId="0" applyNumberFormat="1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168" fontId="24" fillId="0" borderId="154" xfId="0" applyNumberFormat="1" applyFont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9" fillId="0" borderId="96" xfId="0" applyFont="1" applyBorder="1" applyAlignment="1">
      <alignment horizontal="center"/>
    </xf>
    <xf numFmtId="0" fontId="40" fillId="0" borderId="9" xfId="0" applyFont="1" applyBorder="1"/>
    <xf numFmtId="167" fontId="43" fillId="12" borderId="0" xfId="0" applyNumberFormat="1" applyFont="1" applyFill="1" applyAlignment="1">
      <alignment horizontal="center"/>
    </xf>
    <xf numFmtId="0" fontId="17" fillId="0" borderId="9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7" fillId="17" borderId="31" xfId="0" applyFont="1" applyFill="1" applyBorder="1" applyAlignment="1">
      <alignment horizontal="center"/>
    </xf>
    <xf numFmtId="0" fontId="7" fillId="17" borderId="25" xfId="0" applyFont="1" applyFill="1" applyBorder="1" applyAlignment="1">
      <alignment horizontal="center"/>
    </xf>
    <xf numFmtId="0" fontId="7" fillId="17" borderId="94" xfId="0" applyFont="1" applyFill="1" applyBorder="1" applyAlignment="1">
      <alignment horizontal="center"/>
    </xf>
    <xf numFmtId="168" fontId="24" fillId="19" borderId="136" xfId="0" applyNumberFormat="1" applyFont="1" applyFill="1" applyBorder="1" applyAlignment="1" applyProtection="1">
      <alignment horizontal="center"/>
      <protection locked="0"/>
    </xf>
    <xf numFmtId="168" fontId="24" fillId="8" borderId="135" xfId="0" applyNumberFormat="1" applyFont="1" applyFill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/>
    </xf>
    <xf numFmtId="16" fontId="9" fillId="0" borderId="9" xfId="0" applyNumberFormat="1" applyFont="1" applyBorder="1"/>
    <xf numFmtId="0" fontId="40" fillId="0" borderId="9" xfId="0" applyFont="1" applyBorder="1" applyAlignment="1">
      <alignment horizontal="left"/>
    </xf>
    <xf numFmtId="0" fontId="48" fillId="0" borderId="0" xfId="0" applyFont="1" applyAlignment="1">
      <alignment horizontal="center"/>
    </xf>
    <xf numFmtId="14" fontId="21" fillId="0" borderId="0" xfId="0" applyNumberFormat="1" applyFont="1" applyAlignment="1">
      <alignment horizontal="center"/>
    </xf>
    <xf numFmtId="0" fontId="13" fillId="0" borderId="8" xfId="0" applyFont="1" applyBorder="1" applyAlignment="1">
      <alignment horizontal="center"/>
    </xf>
    <xf numFmtId="0" fontId="6" fillId="0" borderId="89" xfId="0" applyFont="1" applyBorder="1" applyAlignment="1">
      <alignment horizontal="center" vertical="center"/>
    </xf>
    <xf numFmtId="0" fontId="40" fillId="0" borderId="0" xfId="0" applyFont="1"/>
    <xf numFmtId="0" fontId="25" fillId="8" borderId="108" xfId="0" applyFont="1" applyFill="1" applyBorder="1" applyAlignment="1">
      <alignment vertical="center"/>
    </xf>
    <xf numFmtId="0" fontId="25" fillId="8" borderId="33" xfId="0" applyFont="1" applyFill="1" applyBorder="1" applyAlignment="1">
      <alignment horizontal="center" vertical="center"/>
    </xf>
    <xf numFmtId="0" fontId="25" fillId="8" borderId="57" xfId="0" applyFont="1" applyFill="1" applyBorder="1" applyAlignment="1">
      <alignment vertical="center"/>
    </xf>
    <xf numFmtId="0" fontId="25" fillId="8" borderId="158" xfId="0" applyFont="1" applyFill="1" applyBorder="1" applyAlignment="1">
      <alignment horizontal="center" vertical="center"/>
    </xf>
    <xf numFmtId="0" fontId="25" fillId="8" borderId="160" xfId="0" applyFont="1" applyFill="1" applyBorder="1" applyAlignment="1">
      <alignment horizontal="center" vertical="center"/>
    </xf>
    <xf numFmtId="0" fontId="25" fillId="8" borderId="34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 vertical="center"/>
    </xf>
    <xf numFmtId="0" fontId="25" fillId="8" borderId="128" xfId="0" applyFont="1" applyFill="1" applyBorder="1" applyAlignment="1">
      <alignment horizontal="center" vertical="center"/>
    </xf>
    <xf numFmtId="0" fontId="25" fillId="8" borderId="159" xfId="0" applyFont="1" applyFill="1" applyBorder="1" applyAlignment="1">
      <alignment horizontal="center" vertical="center"/>
    </xf>
    <xf numFmtId="0" fontId="25" fillId="8" borderId="163" xfId="0" applyFont="1" applyFill="1" applyBorder="1" applyAlignment="1">
      <alignment horizontal="center" vertical="center"/>
    </xf>
    <xf numFmtId="0" fontId="25" fillId="8" borderId="162" xfId="0" applyFont="1" applyFill="1" applyBorder="1" applyAlignment="1">
      <alignment horizontal="center" vertical="center"/>
    </xf>
    <xf numFmtId="0" fontId="25" fillId="8" borderId="164" xfId="0" applyFont="1" applyFill="1" applyBorder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14" fontId="6" fillId="0" borderId="13" xfId="0" applyNumberFormat="1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/>
    </xf>
    <xf numFmtId="0" fontId="6" fillId="0" borderId="89" xfId="0" applyFont="1" applyBorder="1" applyAlignment="1">
      <alignment horizontal="center"/>
    </xf>
    <xf numFmtId="0" fontId="35" fillId="0" borderId="14" xfId="0" applyFont="1" applyBorder="1" applyAlignment="1">
      <alignment horizontal="center"/>
    </xf>
    <xf numFmtId="0" fontId="35" fillId="0" borderId="17" xfId="0" applyFon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44" fillId="0" borderId="0" xfId="0" applyFont="1" applyAlignment="1">
      <alignment horizontal="center"/>
    </xf>
    <xf numFmtId="0" fontId="6" fillId="0" borderId="165" xfId="0" applyFont="1" applyBorder="1" applyAlignment="1">
      <alignment horizontal="center"/>
    </xf>
    <xf numFmtId="0" fontId="1" fillId="0" borderId="9" xfId="0" applyFont="1" applyBorder="1"/>
    <xf numFmtId="168" fontId="24" fillId="0" borderId="166" xfId="0" applyNumberFormat="1" applyFont="1" applyBorder="1" applyAlignment="1" applyProtection="1">
      <alignment horizontal="center"/>
      <protection locked="0"/>
    </xf>
    <xf numFmtId="168" fontId="24" fillId="0" borderId="167" xfId="0" applyNumberFormat="1" applyFont="1" applyBorder="1" applyAlignment="1" applyProtection="1">
      <alignment horizontal="center"/>
      <protection locked="0"/>
    </xf>
    <xf numFmtId="168" fontId="24" fillId="8" borderId="167" xfId="0" applyNumberFormat="1" applyFont="1" applyFill="1" applyBorder="1" applyAlignment="1" applyProtection="1">
      <alignment horizontal="center"/>
      <protection locked="0"/>
    </xf>
    <xf numFmtId="168" fontId="24" fillId="0" borderId="168" xfId="0" applyNumberFormat="1" applyFont="1" applyBorder="1" applyAlignment="1" applyProtection="1">
      <alignment horizontal="center"/>
      <protection locked="0"/>
    </xf>
    <xf numFmtId="168" fontId="24" fillId="8" borderId="168" xfId="0" applyNumberFormat="1" applyFont="1" applyFill="1" applyBorder="1" applyAlignment="1" applyProtection="1">
      <alignment horizontal="center"/>
      <protection locked="0"/>
    </xf>
    <xf numFmtId="168" fontId="24" fillId="0" borderId="169" xfId="0" applyNumberFormat="1" applyFont="1" applyBorder="1" applyAlignment="1" applyProtection="1">
      <alignment horizontal="center"/>
      <protection locked="0"/>
    </xf>
    <xf numFmtId="14" fontId="6" fillId="0" borderId="8" xfId="0" applyNumberFormat="1" applyFont="1" applyBorder="1" applyAlignment="1">
      <alignment horizontal="center" vertical="center"/>
    </xf>
    <xf numFmtId="0" fontId="9" fillId="0" borderId="170" xfId="0" applyFont="1" applyBorder="1"/>
    <xf numFmtId="14" fontId="9" fillId="0" borderId="170" xfId="0" applyNumberFormat="1" applyFont="1" applyBorder="1" applyAlignment="1">
      <alignment horizontal="center"/>
    </xf>
    <xf numFmtId="169" fontId="18" fillId="12" borderId="170" xfId="0" applyNumberFormat="1" applyFont="1" applyFill="1" applyBorder="1" applyAlignment="1">
      <alignment horizontal="center"/>
    </xf>
    <xf numFmtId="169" fontId="18" fillId="0" borderId="170" xfId="0" applyNumberFormat="1" applyFont="1" applyBorder="1" applyAlignment="1">
      <alignment horizontal="center"/>
    </xf>
    <xf numFmtId="0" fontId="9" fillId="0" borderId="170" xfId="0" applyFont="1" applyBorder="1" applyAlignment="1">
      <alignment horizontal="center"/>
    </xf>
    <xf numFmtId="0" fontId="55" fillId="0" borderId="9" xfId="0" applyFont="1" applyBorder="1"/>
    <xf numFmtId="0" fontId="54" fillId="0" borderId="0" xfId="0" applyFont="1" applyAlignment="1">
      <alignment horizontal="center" vertical="center"/>
    </xf>
    <xf numFmtId="0" fontId="25" fillId="2" borderId="171" xfId="0" applyFont="1" applyFill="1" applyBorder="1" applyAlignment="1">
      <alignment horizontal="center" vertical="center"/>
    </xf>
    <xf numFmtId="0" fontId="35" fillId="0" borderId="27" xfId="0" applyFont="1" applyBorder="1" applyAlignment="1">
      <alignment horizontal="center"/>
    </xf>
    <xf numFmtId="0" fontId="35" fillId="0" borderId="172" xfId="0" applyFont="1" applyBorder="1" applyAlignment="1">
      <alignment horizontal="center"/>
    </xf>
    <xf numFmtId="0" fontId="35" fillId="0" borderId="127" xfId="0" applyFont="1" applyBorder="1" applyAlignment="1">
      <alignment horizontal="center"/>
    </xf>
    <xf numFmtId="0" fontId="7" fillId="0" borderId="127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 vertical="center"/>
    </xf>
    <xf numFmtId="168" fontId="24" fillId="23" borderId="80" xfId="0" applyNumberFormat="1" applyFont="1" applyFill="1" applyBorder="1" applyAlignment="1" applyProtection="1">
      <alignment horizontal="center"/>
      <protection locked="0"/>
    </xf>
    <xf numFmtId="168" fontId="24" fillId="23" borderId="82" xfId="0" applyNumberFormat="1" applyFont="1" applyFill="1" applyBorder="1" applyAlignment="1" applyProtection="1">
      <alignment horizontal="center"/>
      <protection locked="0"/>
    </xf>
    <xf numFmtId="0" fontId="59" fillId="0" borderId="0" xfId="0" applyFont="1" applyAlignment="1">
      <alignment horizontal="center"/>
    </xf>
    <xf numFmtId="14" fontId="6" fillId="0" borderId="18" xfId="0" applyNumberFormat="1" applyFont="1" applyBorder="1" applyAlignment="1">
      <alignment horizontal="center" vertical="center" wrapText="1"/>
    </xf>
    <xf numFmtId="168" fontId="24" fillId="23" borderId="81" xfId="0" applyNumberFormat="1" applyFont="1" applyFill="1" applyBorder="1" applyAlignment="1" applyProtection="1">
      <alignment horizontal="center"/>
      <protection locked="0"/>
    </xf>
    <xf numFmtId="168" fontId="24" fillId="23" borderId="134" xfId="0" applyNumberFormat="1" applyFont="1" applyFill="1" applyBorder="1" applyAlignment="1" applyProtection="1">
      <alignment horizontal="center"/>
      <protection locked="0"/>
    </xf>
    <xf numFmtId="0" fontId="27" fillId="3" borderId="4" xfId="0" applyFont="1" applyFill="1" applyBorder="1" applyAlignment="1">
      <alignment horizontal="left"/>
    </xf>
    <xf numFmtId="0" fontId="60" fillId="24" borderId="0" xfId="0" applyFont="1" applyFill="1" applyAlignment="1">
      <alignment horizontal="center"/>
    </xf>
    <xf numFmtId="0" fontId="61" fillId="24" borderId="0" xfId="0" applyFont="1" applyFill="1" applyAlignment="1">
      <alignment horizontal="center" vertical="center"/>
    </xf>
    <xf numFmtId="165" fontId="43" fillId="0" borderId="0" xfId="0" applyNumberFormat="1" applyFont="1" applyAlignment="1" applyProtection="1">
      <alignment horizontal="center"/>
      <protection locked="0"/>
    </xf>
    <xf numFmtId="165" fontId="18" fillId="0" borderId="0" xfId="0" applyNumberFormat="1" applyFont="1" applyAlignment="1" applyProtection="1">
      <alignment horizontal="center"/>
      <protection locked="0"/>
    </xf>
    <xf numFmtId="165" fontId="58" fillId="0" borderId="0" xfId="0" applyNumberFormat="1" applyFont="1" applyAlignment="1" applyProtection="1">
      <alignment horizontal="center"/>
      <protection locked="0"/>
    </xf>
    <xf numFmtId="165" fontId="58" fillId="0" borderId="0" xfId="0" applyNumberFormat="1" applyFont="1" applyAlignment="1">
      <alignment horizontal="center"/>
    </xf>
    <xf numFmtId="0" fontId="32" fillId="0" borderId="0" xfId="0" applyFont="1" applyAlignment="1">
      <alignment horizontal="center" vertical="center"/>
    </xf>
    <xf numFmtId="166" fontId="40" fillId="6" borderId="0" xfId="0" applyNumberFormat="1" applyFont="1" applyFill="1" applyAlignment="1">
      <alignment horizontal="center" vertical="center"/>
    </xf>
    <xf numFmtId="0" fontId="18" fillId="24" borderId="0" xfId="0" applyFont="1" applyFill="1" applyAlignment="1">
      <alignment horizontal="center"/>
    </xf>
    <xf numFmtId="0" fontId="62" fillId="0" borderId="31" xfId="0" applyFont="1" applyBorder="1" applyAlignment="1">
      <alignment horizontal="center"/>
    </xf>
    <xf numFmtId="14" fontId="6" fillId="0" borderId="89" xfId="0" applyNumberFormat="1" applyFont="1" applyBorder="1" applyAlignment="1">
      <alignment horizontal="center" vertical="center"/>
    </xf>
    <xf numFmtId="14" fontId="6" fillId="0" borderId="110" xfId="0" applyNumberFormat="1" applyFont="1" applyBorder="1" applyAlignment="1">
      <alignment horizontal="center" vertical="center"/>
    </xf>
    <xf numFmtId="0" fontId="63" fillId="2" borderId="11" xfId="0" applyFont="1" applyFill="1" applyBorder="1" applyAlignment="1">
      <alignment horizontal="center" vertical="center"/>
    </xf>
    <xf numFmtId="0" fontId="63" fillId="2" borderId="14" xfId="0" applyFont="1" applyFill="1" applyBorder="1" applyAlignment="1">
      <alignment horizontal="center" vertical="center"/>
    </xf>
    <xf numFmtId="0" fontId="63" fillId="2" borderId="148" xfId="0" applyFont="1" applyFill="1" applyBorder="1" applyAlignment="1">
      <alignment horizontal="center" vertical="center"/>
    </xf>
    <xf numFmtId="0" fontId="63" fillId="2" borderId="130" xfId="0" applyFont="1" applyFill="1" applyBorder="1" applyAlignment="1">
      <alignment horizontal="center" vertical="center"/>
    </xf>
    <xf numFmtId="0" fontId="63" fillId="2" borderId="7" xfId="0" applyFont="1" applyFill="1" applyBorder="1" applyAlignment="1">
      <alignment horizontal="center" vertical="center"/>
    </xf>
    <xf numFmtId="0" fontId="63" fillId="2" borderId="147" xfId="0" applyFont="1" applyFill="1" applyBorder="1" applyAlignment="1">
      <alignment horizontal="center" vertical="center"/>
    </xf>
    <xf numFmtId="0" fontId="63" fillId="2" borderId="16" xfId="0" applyFont="1" applyFill="1" applyBorder="1" applyAlignment="1">
      <alignment horizontal="center" vertical="center"/>
    </xf>
    <xf numFmtId="0" fontId="63" fillId="2" borderId="159" xfId="0" applyFont="1" applyFill="1" applyBorder="1" applyAlignment="1">
      <alignment horizontal="center" vertical="center"/>
    </xf>
    <xf numFmtId="0" fontId="63" fillId="2" borderId="124" xfId="0" applyFont="1" applyFill="1" applyBorder="1" applyAlignment="1">
      <alignment horizontal="center" vertical="center"/>
    </xf>
    <xf numFmtId="0" fontId="63" fillId="2" borderId="4" xfId="0" applyFont="1" applyFill="1" applyBorder="1" applyAlignment="1">
      <alignment horizontal="center" vertical="center"/>
    </xf>
    <xf numFmtId="0" fontId="63" fillId="2" borderId="158" xfId="0" applyFont="1" applyFill="1" applyBorder="1" applyAlignment="1">
      <alignment horizontal="center" vertical="center"/>
    </xf>
    <xf numFmtId="165" fontId="43" fillId="24" borderId="0" xfId="0" applyNumberFormat="1" applyFont="1" applyFill="1" applyAlignment="1">
      <alignment horizontal="center"/>
    </xf>
    <xf numFmtId="0" fontId="62" fillId="0" borderId="67" xfId="0" applyFont="1" applyBorder="1" applyAlignment="1">
      <alignment horizontal="center"/>
    </xf>
    <xf numFmtId="0" fontId="62" fillId="0" borderId="25" xfId="0" applyFont="1" applyBorder="1" applyAlignment="1">
      <alignment horizontal="center"/>
    </xf>
    <xf numFmtId="0" fontId="64" fillId="0" borderId="29" xfId="0" applyFont="1" applyBorder="1" applyAlignment="1">
      <alignment horizontal="center"/>
    </xf>
    <xf numFmtId="0" fontId="65" fillId="24" borderId="0" xfId="0" applyFont="1" applyFill="1"/>
    <xf numFmtId="14" fontId="65" fillId="24" borderId="0" xfId="0" applyNumberFormat="1" applyFont="1" applyFill="1" applyAlignment="1">
      <alignment horizontal="center"/>
    </xf>
    <xf numFmtId="165" fontId="66" fillId="24" borderId="0" xfId="0" applyNumberFormat="1" applyFont="1" applyFill="1" applyAlignment="1">
      <alignment horizontal="center"/>
    </xf>
    <xf numFmtId="165" fontId="67" fillId="24" borderId="0" xfId="0" applyNumberFormat="1" applyFont="1" applyFill="1" applyAlignment="1">
      <alignment horizontal="center"/>
    </xf>
    <xf numFmtId="0" fontId="65" fillId="24" borderId="0" xfId="0" applyFont="1" applyFill="1" applyAlignment="1">
      <alignment horizontal="center" vertical="center"/>
    </xf>
    <xf numFmtId="0" fontId="68" fillId="24" borderId="0" xfId="0" applyFont="1" applyFill="1" applyAlignment="1">
      <alignment horizontal="center"/>
    </xf>
    <xf numFmtId="0" fontId="67" fillId="24" borderId="0" xfId="0" applyFont="1" applyFill="1" applyAlignment="1">
      <alignment horizontal="center"/>
    </xf>
    <xf numFmtId="0" fontId="69" fillId="0" borderId="67" xfId="0" applyFont="1" applyBorder="1" applyAlignment="1">
      <alignment horizontal="center"/>
    </xf>
    <xf numFmtId="0" fontId="69" fillId="0" borderId="30" xfId="0" applyFont="1" applyBorder="1" applyAlignment="1">
      <alignment horizontal="center"/>
    </xf>
    <xf numFmtId="0" fontId="69" fillId="0" borderId="29" xfId="0" applyFont="1" applyBorder="1" applyAlignment="1">
      <alignment horizontal="center"/>
    </xf>
    <xf numFmtId="168" fontId="51" fillId="8" borderId="135" xfId="0" applyNumberFormat="1" applyFont="1" applyFill="1" applyBorder="1" applyAlignment="1" applyProtection="1">
      <alignment horizontal="center"/>
      <protection locked="0"/>
    </xf>
    <xf numFmtId="165" fontId="0" fillId="13" borderId="12" xfId="0" applyNumberFormat="1" applyFill="1" applyBorder="1" applyAlignment="1">
      <alignment horizontal="center"/>
    </xf>
    <xf numFmtId="0" fontId="44" fillId="0" borderId="30" xfId="0" applyFont="1" applyBorder="1" applyAlignment="1">
      <alignment horizontal="center"/>
    </xf>
    <xf numFmtId="168" fontId="51" fillId="8" borderId="173" xfId="0" applyNumberFormat="1" applyFont="1" applyFill="1" applyBorder="1" applyAlignment="1" applyProtection="1">
      <alignment horizontal="center"/>
      <protection locked="0"/>
    </xf>
    <xf numFmtId="0" fontId="9" fillId="13" borderId="0" xfId="0" applyFont="1" applyFill="1"/>
    <xf numFmtId="0" fontId="70" fillId="0" borderId="31" xfId="0" applyFont="1" applyBorder="1" applyAlignment="1">
      <alignment horizontal="center"/>
    </xf>
    <xf numFmtId="0" fontId="70" fillId="0" borderId="22" xfId="0" applyFont="1" applyBorder="1" applyAlignment="1">
      <alignment horizontal="center"/>
    </xf>
    <xf numFmtId="168" fontId="51" fillId="8" borderId="80" xfId="0" applyNumberFormat="1" applyFont="1" applyFill="1" applyBorder="1" applyAlignment="1" applyProtection="1">
      <alignment horizontal="center"/>
      <protection locked="0"/>
    </xf>
    <xf numFmtId="168" fontId="51" fillId="0" borderId="134" xfId="0" applyNumberFormat="1" applyFont="1" applyBorder="1" applyAlignment="1" applyProtection="1">
      <alignment horizontal="center"/>
      <protection locked="0"/>
    </xf>
    <xf numFmtId="168" fontId="51" fillId="0" borderId="81" xfId="0" applyNumberFormat="1" applyFont="1" applyBorder="1" applyAlignment="1" applyProtection="1">
      <alignment horizontal="center"/>
      <protection locked="0"/>
    </xf>
    <xf numFmtId="168" fontId="51" fillId="8" borderId="81" xfId="0" applyNumberFormat="1" applyFont="1" applyFill="1" applyBorder="1" applyAlignment="1" applyProtection="1">
      <alignment horizontal="center"/>
      <protection locked="0"/>
    </xf>
    <xf numFmtId="168" fontId="51" fillId="8" borderId="82" xfId="0" applyNumberFormat="1" applyFont="1" applyFill="1" applyBorder="1" applyAlignment="1" applyProtection="1">
      <alignment horizontal="center"/>
      <protection locked="0"/>
    </xf>
    <xf numFmtId="168" fontId="51" fillId="8" borderId="79" xfId="0" applyNumberFormat="1" applyFont="1" applyFill="1" applyBorder="1" applyAlignment="1" applyProtection="1">
      <alignment horizontal="center"/>
      <protection locked="0"/>
    </xf>
    <xf numFmtId="168" fontId="51" fillId="0" borderId="80" xfId="0" applyNumberFormat="1" applyFont="1" applyBorder="1" applyAlignment="1" applyProtection="1">
      <alignment horizontal="center"/>
      <protection locked="0"/>
    </xf>
    <xf numFmtId="168" fontId="51" fillId="0" borderId="79" xfId="0" applyNumberFormat="1" applyFont="1" applyBorder="1" applyAlignment="1" applyProtection="1">
      <alignment horizontal="center"/>
      <protection locked="0"/>
    </xf>
    <xf numFmtId="168" fontId="51" fillId="8" borderId="134" xfId="0" applyNumberFormat="1" applyFont="1" applyFill="1" applyBorder="1" applyAlignment="1" applyProtection="1">
      <alignment horizontal="center"/>
      <protection locked="0"/>
    </xf>
    <xf numFmtId="0" fontId="71" fillId="0" borderId="72" xfId="0" applyFont="1" applyBorder="1" applyAlignment="1">
      <alignment horizontal="center"/>
    </xf>
    <xf numFmtId="0" fontId="72" fillId="0" borderId="72" xfId="0" applyFont="1" applyBorder="1" applyAlignment="1">
      <alignment horizontal="center"/>
    </xf>
    <xf numFmtId="0" fontId="72" fillId="0" borderId="9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74" fillId="0" borderId="72" xfId="0" applyFont="1" applyBorder="1" applyAlignment="1">
      <alignment horizontal="center"/>
    </xf>
    <xf numFmtId="0" fontId="70" fillId="0" borderId="94" xfId="0" applyFont="1" applyBorder="1" applyAlignment="1">
      <alignment horizontal="center"/>
    </xf>
    <xf numFmtId="0" fontId="39" fillId="0" borderId="30" xfId="0" applyFont="1" applyBorder="1" applyAlignment="1">
      <alignment horizontal="center"/>
    </xf>
    <xf numFmtId="0" fontId="39" fillId="0" borderId="29" xfId="0" applyFont="1" applyBorder="1" applyAlignment="1">
      <alignment horizontal="center"/>
    </xf>
    <xf numFmtId="0" fontId="72" fillId="0" borderId="31" xfId="0" applyFont="1" applyBorder="1" applyAlignment="1">
      <alignment horizontal="center"/>
    </xf>
    <xf numFmtId="168" fontId="51" fillId="8" borderId="75" xfId="0" applyNumberFormat="1" applyFont="1" applyFill="1" applyBorder="1" applyAlignment="1" applyProtection="1">
      <alignment horizontal="center"/>
      <protection locked="0"/>
    </xf>
    <xf numFmtId="168" fontId="51" fillId="8" borderId="137" xfId="0" applyNumberFormat="1" applyFont="1" applyFill="1" applyBorder="1" applyAlignment="1" applyProtection="1">
      <alignment horizontal="center"/>
      <protection locked="0"/>
    </xf>
    <xf numFmtId="168" fontId="51" fillId="0" borderId="137" xfId="0" applyNumberFormat="1" applyFont="1" applyBorder="1" applyAlignment="1" applyProtection="1">
      <alignment horizontal="center"/>
      <protection locked="0"/>
    </xf>
    <xf numFmtId="168" fontId="51" fillId="0" borderId="77" xfId="0" applyNumberFormat="1" applyFont="1" applyBorder="1" applyAlignment="1" applyProtection="1">
      <alignment horizontal="center"/>
      <protection locked="0"/>
    </xf>
    <xf numFmtId="168" fontId="51" fillId="8" borderId="76" xfId="0" applyNumberFormat="1" applyFont="1" applyFill="1" applyBorder="1" applyAlignment="1" applyProtection="1">
      <alignment horizontal="center"/>
      <protection locked="0"/>
    </xf>
    <xf numFmtId="168" fontId="51" fillId="8" borderId="77" xfId="0" applyNumberFormat="1" applyFont="1" applyFill="1" applyBorder="1" applyAlignment="1" applyProtection="1">
      <alignment horizontal="center"/>
      <protection locked="0"/>
    </xf>
    <xf numFmtId="168" fontId="51" fillId="8" borderId="78" xfId="0" applyNumberFormat="1" applyFont="1" applyFill="1" applyBorder="1" applyAlignment="1" applyProtection="1">
      <alignment horizontal="center"/>
      <protection locked="0"/>
    </xf>
    <xf numFmtId="168" fontId="51" fillId="0" borderId="76" xfId="0" applyNumberFormat="1" applyFont="1" applyBorder="1" applyAlignment="1" applyProtection="1">
      <alignment horizontal="center"/>
      <protection locked="0"/>
    </xf>
    <xf numFmtId="168" fontId="51" fillId="0" borderId="75" xfId="0" applyNumberFormat="1" applyFont="1" applyBorder="1" applyAlignment="1" applyProtection="1">
      <alignment horizontal="center"/>
      <protection locked="0"/>
    </xf>
    <xf numFmtId="168" fontId="51" fillId="8" borderId="154" xfId="0" applyNumberFormat="1" applyFont="1" applyFill="1" applyBorder="1" applyAlignment="1" applyProtection="1">
      <alignment horizontal="center"/>
      <protection locked="0"/>
    </xf>
    <xf numFmtId="0" fontId="72" fillId="0" borderId="32" xfId="0" applyFont="1" applyBorder="1" applyAlignment="1">
      <alignment horizontal="center"/>
    </xf>
    <xf numFmtId="0" fontId="39" fillId="0" borderId="94" xfId="0" applyFont="1" applyBorder="1" applyAlignment="1">
      <alignment horizontal="center"/>
    </xf>
    <xf numFmtId="0" fontId="39" fillId="0" borderId="72" xfId="0" applyFont="1" applyBorder="1" applyAlignment="1">
      <alignment horizontal="center"/>
    </xf>
    <xf numFmtId="6" fontId="9" fillId="0" borderId="0" xfId="0" applyNumberFormat="1" applyFont="1" applyAlignment="1">
      <alignment horizontal="center"/>
    </xf>
    <xf numFmtId="168" fontId="24" fillId="8" borderId="174" xfId="0" applyNumberFormat="1" applyFont="1" applyFill="1" applyBorder="1" applyAlignment="1" applyProtection="1">
      <alignment horizontal="center"/>
      <protection locked="0"/>
    </xf>
    <xf numFmtId="0" fontId="71" fillId="0" borderId="25" xfId="0" applyFont="1" applyBorder="1" applyAlignment="1">
      <alignment horizontal="center"/>
    </xf>
    <xf numFmtId="0" fontId="75" fillId="0" borderId="72" xfId="0" applyFont="1" applyBorder="1" applyAlignment="1">
      <alignment horizontal="center"/>
    </xf>
    <xf numFmtId="0" fontId="69" fillId="0" borderId="92" xfId="0" applyFont="1" applyBorder="1" applyAlignment="1">
      <alignment horizontal="center"/>
    </xf>
    <xf numFmtId="0" fontId="76" fillId="0" borderId="31" xfId="0" applyFont="1" applyBorder="1" applyAlignment="1">
      <alignment horizontal="center"/>
    </xf>
    <xf numFmtId="0" fontId="44" fillId="0" borderId="31" xfId="0" applyFont="1" applyBorder="1" applyAlignment="1">
      <alignment horizontal="center"/>
    </xf>
    <xf numFmtId="0" fontId="44" fillId="0" borderId="22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69" fillId="0" borderId="25" xfId="0" applyFont="1" applyBorder="1" applyAlignment="1">
      <alignment horizontal="center"/>
    </xf>
    <xf numFmtId="0" fontId="69" fillId="0" borderId="72" xfId="0" applyFont="1" applyBorder="1" applyAlignment="1">
      <alignment horizontal="center"/>
    </xf>
    <xf numFmtId="0" fontId="69" fillId="0" borderId="94" xfId="0" applyFont="1" applyBorder="1" applyAlignment="1">
      <alignment horizontal="center"/>
    </xf>
    <xf numFmtId="0" fontId="69" fillId="0" borderId="3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23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6" fillId="0" borderId="17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/>
    </xf>
    <xf numFmtId="0" fontId="6" fillId="0" borderId="106" xfId="0" applyFont="1" applyBorder="1" applyAlignment="1">
      <alignment horizontal="center" vertical="center"/>
    </xf>
    <xf numFmtId="14" fontId="6" fillId="0" borderId="132" xfId="0" applyNumberFormat="1" applyFont="1" applyBorder="1" applyAlignment="1">
      <alignment horizontal="center" vertical="center"/>
    </xf>
    <xf numFmtId="0" fontId="6" fillId="0" borderId="176" xfId="0" applyFont="1" applyBorder="1" applyAlignment="1">
      <alignment horizontal="center" vertical="center"/>
    </xf>
    <xf numFmtId="14" fontId="6" fillId="0" borderId="19" xfId="0" applyNumberFormat="1" applyFont="1" applyBorder="1" applyAlignment="1">
      <alignment horizontal="center" vertical="center"/>
    </xf>
    <xf numFmtId="0" fontId="6" fillId="0" borderId="17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132" xfId="0" applyNumberFormat="1" applyFont="1" applyBorder="1" applyAlignment="1">
      <alignment horizontal="center" vertical="center" wrapText="1"/>
    </xf>
    <xf numFmtId="168" fontId="24" fillId="8" borderId="39" xfId="0" applyNumberFormat="1" applyFont="1" applyFill="1" applyBorder="1" applyAlignment="1" applyProtection="1">
      <alignment horizontal="center"/>
      <protection locked="0"/>
    </xf>
    <xf numFmtId="168" fontId="24" fillId="8" borderId="26" xfId="0" applyNumberFormat="1" applyFont="1" applyFill="1" applyBorder="1" applyAlignment="1" applyProtection="1">
      <alignment horizontal="center"/>
      <protection locked="0"/>
    </xf>
    <xf numFmtId="168" fontId="24" fillId="8" borderId="40" xfId="0" applyNumberFormat="1" applyFont="1" applyFill="1" applyBorder="1" applyAlignment="1" applyProtection="1">
      <alignment horizontal="center"/>
      <protection locked="0"/>
    </xf>
    <xf numFmtId="168" fontId="24" fillId="0" borderId="26" xfId="0" applyNumberFormat="1" applyFont="1" applyBorder="1" applyAlignment="1" applyProtection="1">
      <alignment horizontal="center"/>
      <protection locked="0"/>
    </xf>
    <xf numFmtId="168" fontId="24" fillId="0" borderId="40" xfId="0" applyNumberFormat="1" applyFont="1" applyBorder="1" applyAlignment="1" applyProtection="1">
      <alignment horizontal="center"/>
      <protection locked="0"/>
    </xf>
    <xf numFmtId="168" fontId="24" fillId="0" borderId="39" xfId="0" applyNumberFormat="1" applyFont="1" applyBorder="1" applyAlignment="1" applyProtection="1">
      <alignment horizontal="center"/>
      <protection locked="0"/>
    </xf>
    <xf numFmtId="0" fontId="63" fillId="8" borderId="11" xfId="0" applyFont="1" applyFill="1" applyBorder="1" applyAlignment="1">
      <alignment horizontal="center" vertical="center"/>
    </xf>
    <xf numFmtId="0" fontId="63" fillId="9" borderId="14" xfId="0" applyFont="1" applyFill="1" applyBorder="1" applyAlignment="1">
      <alignment horizontal="center" vertical="center"/>
    </xf>
    <xf numFmtId="0" fontId="25" fillId="9" borderId="14" xfId="0" applyFont="1" applyFill="1" applyBorder="1" applyAlignment="1">
      <alignment horizontal="center" vertical="center"/>
    </xf>
    <xf numFmtId="0" fontId="63" fillId="8" borderId="14" xfId="0" applyFont="1" applyFill="1" applyBorder="1" applyAlignment="1">
      <alignment horizontal="center" vertical="center"/>
    </xf>
    <xf numFmtId="0" fontId="63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63" fillId="8" borderId="146" xfId="0" applyFont="1" applyFill="1" applyBorder="1" applyAlignment="1">
      <alignment horizontal="center" vertical="center"/>
    </xf>
    <xf numFmtId="0" fontId="25" fillId="0" borderId="147" xfId="0" applyFont="1" applyBorder="1" applyAlignment="1">
      <alignment horizontal="center" vertical="center"/>
    </xf>
    <xf numFmtId="0" fontId="63" fillId="0" borderId="147" xfId="0" applyFont="1" applyBorder="1" applyAlignment="1">
      <alignment horizontal="center" vertical="center"/>
    </xf>
    <xf numFmtId="0" fontId="63" fillId="0" borderId="146" xfId="0" applyFont="1" applyBorder="1" applyAlignment="1">
      <alignment horizontal="center" vertical="center"/>
    </xf>
    <xf numFmtId="0" fontId="25" fillId="0" borderId="146" xfId="0" applyFont="1" applyBorder="1" applyAlignment="1">
      <alignment horizontal="center" vertical="center"/>
    </xf>
    <xf numFmtId="0" fontId="63" fillId="8" borderId="147" xfId="0" applyFont="1" applyFill="1" applyBorder="1" applyAlignment="1">
      <alignment horizontal="center" vertical="center"/>
    </xf>
    <xf numFmtId="0" fontId="25" fillId="8" borderId="17" xfId="0" applyFont="1" applyFill="1" applyBorder="1" applyAlignment="1">
      <alignment horizontal="center" vertical="center"/>
    </xf>
    <xf numFmtId="0" fontId="25" fillId="8" borderId="51" xfId="0" applyFont="1" applyFill="1" applyBorder="1" applyAlignment="1">
      <alignment horizontal="center" vertical="center"/>
    </xf>
    <xf numFmtId="0" fontId="25" fillId="9" borderId="27" xfId="0" applyFont="1" applyFill="1" applyBorder="1" applyAlignment="1">
      <alignment horizontal="center" vertical="center"/>
    </xf>
    <xf numFmtId="0" fontId="25" fillId="8" borderId="27" xfId="0" applyFont="1" applyFill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8" borderId="63" xfId="0" applyFont="1" applyFill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5" fillId="0" borderId="146" xfId="0" applyFont="1" applyBorder="1" applyAlignment="1">
      <alignment vertical="center"/>
    </xf>
    <xf numFmtId="0" fontId="25" fillId="0" borderId="147" xfId="0" applyFont="1" applyBorder="1" applyAlignment="1">
      <alignment vertical="center"/>
    </xf>
    <xf numFmtId="0" fontId="25" fillId="8" borderId="146" xfId="0" applyFont="1" applyFill="1" applyBorder="1" applyAlignment="1">
      <alignment vertical="center"/>
    </xf>
    <xf numFmtId="0" fontId="25" fillId="8" borderId="147" xfId="0" applyFont="1" applyFill="1" applyBorder="1" applyAlignment="1">
      <alignment vertical="center"/>
    </xf>
    <xf numFmtId="0" fontId="25" fillId="8" borderId="17" xfId="0" applyFont="1" applyFill="1" applyBorder="1" applyAlignment="1">
      <alignment vertical="center"/>
    </xf>
    <xf numFmtId="0" fontId="77" fillId="0" borderId="53" xfId="0" applyFont="1" applyBorder="1"/>
    <xf numFmtId="0" fontId="77" fillId="8" borderId="54" xfId="0" applyFont="1" applyFill="1" applyBorder="1"/>
    <xf numFmtId="0" fontId="77" fillId="0" borderId="54" xfId="0" applyFont="1" applyBorder="1"/>
    <xf numFmtId="0" fontId="77" fillId="0" borderId="55" xfId="0" applyFont="1" applyBorder="1"/>
    <xf numFmtId="0" fontId="77" fillId="8" borderId="55" xfId="0" applyFont="1" applyFill="1" applyBorder="1"/>
    <xf numFmtId="0" fontId="77" fillId="8" borderId="53" xfId="0" applyFont="1" applyFill="1" applyBorder="1"/>
    <xf numFmtId="0" fontId="77" fillId="9" borderId="54" xfId="0" applyFont="1" applyFill="1" applyBorder="1"/>
    <xf numFmtId="0" fontId="25" fillId="8" borderId="11" xfId="0" applyFont="1" applyFill="1" applyBorder="1" applyAlignment="1">
      <alignment horizontal="center" vertical="center"/>
    </xf>
    <xf numFmtId="168" fontId="24" fillId="23" borderId="79" xfId="0" applyNumberFormat="1" applyFont="1" applyFill="1" applyBorder="1" applyAlignment="1" applyProtection="1">
      <alignment horizontal="center"/>
      <protection locked="0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50" fillId="0" borderId="0" xfId="0" applyFont="1"/>
    <xf numFmtId="165" fontId="50" fillId="0" borderId="0" xfId="0" applyNumberFormat="1" applyFont="1"/>
    <xf numFmtId="0" fontId="83" fillId="0" borderId="0" xfId="0" applyFont="1"/>
    <xf numFmtId="0" fontId="84" fillId="0" borderId="0" xfId="0" applyFont="1"/>
    <xf numFmtId="0" fontId="85" fillId="0" borderId="0" xfId="0" applyFont="1"/>
    <xf numFmtId="166" fontId="87" fillId="6" borderId="0" xfId="0" applyNumberFormat="1" applyFont="1" applyFill="1" applyAlignment="1">
      <alignment horizontal="center" vertical="center"/>
    </xf>
    <xf numFmtId="0" fontId="86" fillId="0" borderId="10" xfId="0" applyFont="1" applyBorder="1" applyAlignment="1">
      <alignment horizontal="center" vertical="center"/>
    </xf>
    <xf numFmtId="14" fontId="86" fillId="0" borderId="10" xfId="0" applyNumberFormat="1" applyFont="1" applyBorder="1" applyAlignment="1">
      <alignment horizontal="center" vertical="center"/>
    </xf>
    <xf numFmtId="165" fontId="88" fillId="0" borderId="10" xfId="0" applyNumberFormat="1" applyFont="1" applyBorder="1" applyAlignment="1">
      <alignment horizontal="center" vertical="center"/>
    </xf>
    <xf numFmtId="165" fontId="87" fillId="0" borderId="0" xfId="0" applyNumberFormat="1" applyFont="1" applyAlignment="1">
      <alignment horizontal="center" vertical="center"/>
    </xf>
    <xf numFmtId="0" fontId="89" fillId="0" borderId="10" xfId="0" applyFont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9" fillId="0" borderId="0" xfId="0" applyFont="1" applyAlignment="1">
      <alignment horizontal="center"/>
    </xf>
    <xf numFmtId="0" fontId="90" fillId="0" borderId="0" xfId="0" applyFont="1" applyAlignment="1">
      <alignment horizontal="center"/>
    </xf>
    <xf numFmtId="165" fontId="91" fillId="0" borderId="0" xfId="0" applyNumberFormat="1" applyFont="1" applyAlignment="1">
      <alignment horizontal="center"/>
    </xf>
    <xf numFmtId="165" fontId="87" fillId="0" borderId="0" xfId="0" applyNumberFormat="1" applyFont="1" applyAlignment="1">
      <alignment horizontal="center"/>
    </xf>
    <xf numFmtId="0" fontId="92" fillId="0" borderId="0" xfId="0" applyFont="1"/>
    <xf numFmtId="0" fontId="93" fillId="0" borderId="0" xfId="0" applyFont="1" applyAlignment="1">
      <alignment horizontal="center" vertical="center"/>
    </xf>
    <xf numFmtId="165" fontId="94" fillId="0" borderId="0" xfId="0" applyNumberFormat="1" applyFont="1" applyAlignment="1">
      <alignment horizontal="center" vertical="center"/>
    </xf>
    <xf numFmtId="165" fontId="95" fillId="0" borderId="0" xfId="0" applyNumberFormat="1" applyFont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center"/>
    </xf>
    <xf numFmtId="14" fontId="93" fillId="0" borderId="0" xfId="0" applyNumberFormat="1" applyFont="1" applyAlignment="1">
      <alignment horizontal="center" vertical="center"/>
    </xf>
    <xf numFmtId="6" fontId="93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168" fontId="24" fillId="9" borderId="84" xfId="0" applyNumberFormat="1" applyFont="1" applyFill="1" applyBorder="1" applyAlignment="1" applyProtection="1">
      <alignment horizontal="center"/>
      <protection locked="0"/>
    </xf>
    <xf numFmtId="168" fontId="24" fillId="9" borderId="80" xfId="0" applyNumberFormat="1" applyFont="1" applyFill="1" applyBorder="1" applyAlignment="1" applyProtection="1">
      <alignment horizontal="center"/>
      <protection locked="0"/>
    </xf>
    <xf numFmtId="0" fontId="99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0" fontId="62" fillId="0" borderId="11" xfId="0" applyFont="1" applyBorder="1" applyAlignment="1">
      <alignment horizontal="center"/>
    </xf>
    <xf numFmtId="0" fontId="9" fillId="0" borderId="91" xfId="0" applyFont="1" applyBorder="1"/>
    <xf numFmtId="14" fontId="9" fillId="0" borderId="91" xfId="0" applyNumberFormat="1" applyFont="1" applyBorder="1" applyAlignment="1">
      <alignment horizontal="center"/>
    </xf>
    <xf numFmtId="165" fontId="43" fillId="0" borderId="91" xfId="0" applyNumberFormat="1" applyFont="1" applyBorder="1" applyAlignment="1">
      <alignment horizontal="center"/>
    </xf>
    <xf numFmtId="165" fontId="18" fillId="0" borderId="91" xfId="0" applyNumberFormat="1" applyFont="1" applyBorder="1" applyAlignment="1">
      <alignment horizontal="center"/>
    </xf>
    <xf numFmtId="0" fontId="9" fillId="0" borderId="91" xfId="0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17" fillId="0" borderId="91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55" fillId="0" borderId="17" xfId="0" applyFont="1" applyBorder="1" applyAlignment="1">
      <alignment horizontal="center"/>
    </xf>
    <xf numFmtId="16" fontId="18" fillId="0" borderId="0" xfId="0" applyNumberFormat="1" applyFont="1" applyAlignment="1">
      <alignment horizontal="center"/>
    </xf>
    <xf numFmtId="0" fontId="62" fillId="0" borderId="29" xfId="0" applyFont="1" applyBorder="1" applyAlignment="1">
      <alignment horizontal="center"/>
    </xf>
    <xf numFmtId="0" fontId="62" fillId="0" borderId="30" xfId="0" applyFont="1" applyBorder="1" applyAlignment="1">
      <alignment horizontal="center"/>
    </xf>
    <xf numFmtId="0" fontId="101" fillId="0" borderId="0" xfId="0" applyFont="1"/>
    <xf numFmtId="0" fontId="102" fillId="0" borderId="0" xfId="0" applyFont="1"/>
    <xf numFmtId="168" fontId="24" fillId="19" borderId="75" xfId="0" applyNumberFormat="1" applyFont="1" applyFill="1" applyBorder="1" applyAlignment="1" applyProtection="1">
      <alignment horizontal="center"/>
      <protection locked="0"/>
    </xf>
    <xf numFmtId="168" fontId="24" fillId="9" borderId="76" xfId="0" applyNumberFormat="1" applyFont="1" applyFill="1" applyBorder="1" applyAlignment="1" applyProtection="1">
      <alignment horizontal="center"/>
      <protection locked="0"/>
    </xf>
    <xf numFmtId="168" fontId="24" fillId="19" borderId="76" xfId="0" applyNumberFormat="1" applyFont="1" applyFill="1" applyBorder="1" applyAlignment="1" applyProtection="1">
      <alignment horizontal="center"/>
      <protection locked="0"/>
    </xf>
    <xf numFmtId="168" fontId="24" fillId="19" borderId="78" xfId="0" applyNumberFormat="1" applyFont="1" applyFill="1" applyBorder="1" applyAlignment="1" applyProtection="1">
      <alignment horizontal="center"/>
      <protection locked="0"/>
    </xf>
    <xf numFmtId="0" fontId="55" fillId="0" borderId="22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165" fontId="43" fillId="0" borderId="0" xfId="0" applyNumberFormat="1" applyFont="1" applyAlignment="1" applyProtection="1">
      <alignment horizontal="center" vertical="center"/>
      <protection locked="0"/>
    </xf>
    <xf numFmtId="165" fontId="18" fillId="0" borderId="0" xfId="0" applyNumberFormat="1" applyFont="1" applyAlignment="1" applyProtection="1">
      <alignment horizontal="center" vertical="center"/>
      <protection locked="0"/>
    </xf>
    <xf numFmtId="165" fontId="43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4" fontId="8" fillId="0" borderId="0" xfId="0" applyNumberFormat="1" applyFont="1"/>
    <xf numFmtId="44" fontId="8" fillId="0" borderId="0" xfId="1" applyFont="1" applyAlignment="1">
      <alignment horizontal="center"/>
    </xf>
    <xf numFmtId="0" fontId="83" fillId="0" borderId="0" xfId="0" applyFont="1" applyAlignment="1">
      <alignment horizontal="center"/>
    </xf>
    <xf numFmtId="0" fontId="62" fillId="0" borderId="23" xfId="0" applyFont="1" applyBorder="1" applyAlignment="1">
      <alignment horizontal="center"/>
    </xf>
    <xf numFmtId="0" fontId="57" fillId="0" borderId="0" xfId="0" applyFont="1" applyAlignment="1">
      <alignment horizontal="left" vertical="center"/>
    </xf>
    <xf numFmtId="0" fontId="62" fillId="0" borderId="92" xfId="0" applyFont="1" applyBorder="1" applyAlignment="1">
      <alignment horizontal="center"/>
    </xf>
    <xf numFmtId="14" fontId="57" fillId="0" borderId="0" xfId="0" applyNumberFormat="1" applyFont="1" applyAlignment="1">
      <alignment horizontal="center" vertical="center"/>
    </xf>
    <xf numFmtId="165" fontId="57" fillId="0" borderId="0" xfId="0" applyNumberFormat="1" applyFont="1" applyAlignment="1" applyProtection="1">
      <alignment horizontal="center" vertical="center"/>
      <protection locked="0"/>
    </xf>
    <xf numFmtId="165" fontId="57" fillId="0" borderId="0" xfId="0" applyNumberFormat="1" applyFont="1" applyAlignment="1">
      <alignment horizontal="center"/>
    </xf>
    <xf numFmtId="168" fontId="24" fillId="25" borderId="40" xfId="0" applyNumberFormat="1" applyFont="1" applyFill="1" applyBorder="1" applyAlignment="1" applyProtection="1">
      <alignment horizontal="center"/>
      <protection locked="0"/>
    </xf>
    <xf numFmtId="168" fontId="24" fillId="25" borderId="26" xfId="0" applyNumberFormat="1" applyFont="1" applyFill="1" applyBorder="1" applyAlignment="1" applyProtection="1">
      <alignment horizontal="center"/>
      <protection locked="0"/>
    </xf>
    <xf numFmtId="14" fontId="18" fillId="0" borderId="0" xfId="0" applyNumberFormat="1" applyFont="1" applyAlignment="1">
      <alignment horizontal="center" vertical="center"/>
    </xf>
    <xf numFmtId="168" fontId="24" fillId="25" borderId="80" xfId="0" applyNumberFormat="1" applyFont="1" applyFill="1" applyBorder="1" applyAlignment="1" applyProtection="1">
      <alignment horizontal="center"/>
      <protection locked="0"/>
    </xf>
    <xf numFmtId="168" fontId="24" fillId="25" borderId="82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center" vertical="center"/>
    </xf>
    <xf numFmtId="164" fontId="0" fillId="0" borderId="0" xfId="129" applyFont="1"/>
    <xf numFmtId="164" fontId="0" fillId="0" borderId="0" xfId="0" applyNumberFormat="1"/>
    <xf numFmtId="0" fontId="0" fillId="26" borderId="0" xfId="0" applyFill="1"/>
    <xf numFmtId="164" fontId="0" fillId="26" borderId="0" xfId="0" applyNumberFormat="1" applyFill="1"/>
    <xf numFmtId="14" fontId="9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44" fontId="57" fillId="0" borderId="0" xfId="1" applyFont="1" applyFill="1" applyBorder="1" applyAlignment="1">
      <alignment horizontal="center" vertical="center"/>
    </xf>
    <xf numFmtId="168" fontId="24" fillId="25" borderId="79" xfId="0" applyNumberFormat="1" applyFont="1" applyFill="1" applyBorder="1" applyAlignment="1" applyProtection="1">
      <alignment horizontal="center"/>
      <protection locked="0"/>
    </xf>
    <xf numFmtId="165" fontId="17" fillId="0" borderId="0" xfId="1" applyNumberFormat="1" applyFont="1" applyAlignment="1">
      <alignment horizontal="center" vertical="center"/>
    </xf>
    <xf numFmtId="44" fontId="56" fillId="0" borderId="0" xfId="1" applyFont="1" applyAlignment="1">
      <alignment horizontal="center"/>
    </xf>
    <xf numFmtId="44" fontId="17" fillId="0" borderId="0" xfId="1" applyFont="1"/>
    <xf numFmtId="0" fontId="56" fillId="0" borderId="0" xfId="0" applyFont="1"/>
    <xf numFmtId="44" fontId="56" fillId="0" borderId="0" xfId="1" applyFont="1"/>
    <xf numFmtId="168" fontId="24" fillId="25" borderId="39" xfId="0" applyNumberFormat="1" applyFont="1" applyFill="1" applyBorder="1" applyAlignment="1" applyProtection="1">
      <alignment horizontal="center"/>
      <protection locked="0"/>
    </xf>
    <xf numFmtId="44" fontId="43" fillId="0" borderId="0" xfId="1" applyFont="1" applyAlignment="1">
      <alignment horizontal="center" vertical="center"/>
    </xf>
    <xf numFmtId="168" fontId="51" fillId="0" borderId="82" xfId="0" applyNumberFormat="1" applyFont="1" applyBorder="1" applyAlignment="1" applyProtection="1">
      <alignment horizontal="center"/>
      <protection locked="0"/>
    </xf>
    <xf numFmtId="44" fontId="18" fillId="0" borderId="0" xfId="1" applyFont="1" applyFill="1" applyBorder="1" applyAlignment="1">
      <alignment horizontal="center" vertical="center"/>
    </xf>
    <xf numFmtId="44" fontId="18" fillId="0" borderId="0" xfId="1" applyFont="1" applyAlignment="1">
      <alignment horizontal="center" vertical="center"/>
    </xf>
    <xf numFmtId="44" fontId="43" fillId="0" borderId="0" xfId="1" applyFont="1" applyFill="1" applyBorder="1" applyAlignment="1">
      <alignment horizontal="center" vertical="center"/>
    </xf>
    <xf numFmtId="168" fontId="51" fillId="0" borderId="78" xfId="0" applyNumberFormat="1" applyFont="1" applyBorder="1" applyAlignment="1" applyProtection="1">
      <alignment horizontal="center"/>
      <protection locked="0"/>
    </xf>
    <xf numFmtId="0" fontId="55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6" fontId="9" fillId="0" borderId="0" xfId="0" applyNumberFormat="1" applyFont="1" applyAlignment="1">
      <alignment horizontal="center" vertical="center"/>
    </xf>
    <xf numFmtId="0" fontId="105" fillId="0" borderId="0" xfId="0" applyFont="1" applyAlignment="1">
      <alignment horizontal="center" vertical="center"/>
    </xf>
    <xf numFmtId="165" fontId="21" fillId="13" borderId="12" xfId="0" applyNumberFormat="1" applyFont="1" applyFill="1" applyBorder="1" applyAlignment="1">
      <alignment horizontal="center"/>
    </xf>
    <xf numFmtId="164" fontId="1" fillId="0" borderId="0" xfId="129" applyFont="1" applyProtection="1"/>
    <xf numFmtId="0" fontId="10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68" fontId="107" fillId="25" borderId="26" xfId="0" applyNumberFormat="1" applyFont="1" applyFill="1" applyBorder="1" applyAlignment="1" applyProtection="1">
      <alignment horizontal="center"/>
      <protection locked="0"/>
    </xf>
    <xf numFmtId="167" fontId="1" fillId="0" borderId="0" xfId="1" applyNumberFormat="1" applyFont="1" applyAlignment="1" applyProtection="1">
      <alignment horizontal="center"/>
    </xf>
    <xf numFmtId="0" fontId="87" fillId="0" borderId="1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165" fontId="91" fillId="0" borderId="120" xfId="0" applyNumberFormat="1" applyFont="1" applyBorder="1" applyAlignment="1">
      <alignment horizontal="center"/>
    </xf>
    <xf numFmtId="165" fontId="87" fillId="0" borderId="120" xfId="0" applyNumberFormat="1" applyFont="1" applyBorder="1" applyAlignment="1">
      <alignment horizontal="center"/>
    </xf>
    <xf numFmtId="0" fontId="0" fillId="0" borderId="120" xfId="0" applyBorder="1"/>
    <xf numFmtId="165" fontId="87" fillId="0" borderId="10" xfId="0" applyNumberFormat="1" applyFont="1" applyBorder="1" applyAlignment="1">
      <alignment horizontal="center" vertical="center"/>
    </xf>
    <xf numFmtId="0" fontId="63" fillId="0" borderId="124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63" fillId="0" borderId="15" xfId="0" applyFont="1" applyBorder="1" applyAlignment="1">
      <alignment horizontal="center" vertical="center"/>
    </xf>
    <xf numFmtId="0" fontId="25" fillId="0" borderId="158" xfId="0" applyFont="1" applyBorder="1" applyAlignment="1">
      <alignment horizontal="center" vertical="center"/>
    </xf>
    <xf numFmtId="0" fontId="25" fillId="0" borderId="130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48" xfId="0" applyFont="1" applyBorder="1" applyAlignment="1">
      <alignment horizontal="center" vertical="center"/>
    </xf>
    <xf numFmtId="0" fontId="25" fillId="8" borderId="179" xfId="0" applyFont="1" applyFill="1" applyBorder="1" applyAlignment="1">
      <alignment horizontal="center" vertical="center"/>
    </xf>
    <xf numFmtId="0" fontId="25" fillId="8" borderId="180" xfId="0" applyFont="1" applyFill="1" applyBorder="1" applyAlignment="1">
      <alignment horizontal="center" vertical="center"/>
    </xf>
    <xf numFmtId="0" fontId="63" fillId="8" borderId="179" xfId="0" applyFont="1" applyFill="1" applyBorder="1" applyAlignment="1">
      <alignment horizontal="center" vertical="center"/>
    </xf>
    <xf numFmtId="0" fontId="108" fillId="0" borderId="0" xfId="0" applyFont="1"/>
    <xf numFmtId="0" fontId="108" fillId="0" borderId="0" xfId="0" applyFont="1" applyAlignment="1">
      <alignment horizontal="center"/>
    </xf>
    <xf numFmtId="2" fontId="92" fillId="0" borderId="0" xfId="129" applyNumberFormat="1" applyFont="1" applyAlignment="1">
      <alignment vertical="center" textRotation="180" wrapText="1"/>
    </xf>
    <xf numFmtId="0" fontId="110" fillId="0" borderId="0" xfId="0" applyFont="1" applyAlignment="1">
      <alignment horizontal="center"/>
    </xf>
    <xf numFmtId="0" fontId="111" fillId="0" borderId="0" xfId="0" applyFont="1"/>
    <xf numFmtId="0" fontId="111" fillId="0" borderId="0" xfId="0" applyFont="1" applyAlignment="1">
      <alignment horizontal="center"/>
    </xf>
    <xf numFmtId="6" fontId="110" fillId="0" borderId="0" xfId="0" applyNumberFormat="1" applyFont="1" applyAlignment="1">
      <alignment horizontal="center"/>
    </xf>
    <xf numFmtId="168" fontId="51" fillId="0" borderId="183" xfId="0" applyNumberFormat="1" applyFont="1" applyBorder="1" applyAlignment="1" applyProtection="1">
      <alignment horizontal="center"/>
      <protection locked="0"/>
    </xf>
    <xf numFmtId="168" fontId="51" fillId="0" borderId="181" xfId="0" applyNumberFormat="1" applyFont="1" applyBorder="1" applyAlignment="1" applyProtection="1">
      <alignment horizontal="center"/>
      <protection locked="0"/>
    </xf>
    <xf numFmtId="168" fontId="51" fillId="0" borderId="182" xfId="0" applyNumberFormat="1" applyFont="1" applyBorder="1" applyAlignment="1" applyProtection="1">
      <alignment horizontal="center"/>
      <protection locked="0"/>
    </xf>
    <xf numFmtId="168" fontId="51" fillId="0" borderId="184" xfId="0" applyNumberFormat="1" applyFont="1" applyBorder="1" applyAlignment="1" applyProtection="1">
      <alignment horizontal="center"/>
      <protection locked="0"/>
    </xf>
    <xf numFmtId="167" fontId="110" fillId="0" borderId="0" xfId="1" applyNumberFormat="1" applyFont="1" applyAlignment="1" applyProtection="1">
      <alignment horizontal="center"/>
    </xf>
    <xf numFmtId="165" fontId="110" fillId="0" borderId="0" xfId="1" applyNumberFormat="1" applyFont="1" applyAlignment="1" applyProtection="1">
      <alignment horizontal="left"/>
    </xf>
    <xf numFmtId="0" fontId="25" fillId="8" borderId="53" xfId="0" applyFont="1" applyFill="1" applyBorder="1"/>
    <xf numFmtId="0" fontId="25" fillId="9" borderId="54" xfId="0" applyFont="1" applyFill="1" applyBorder="1"/>
    <xf numFmtId="0" fontId="25" fillId="8" borderId="54" xfId="0" applyFont="1" applyFill="1" applyBorder="1"/>
    <xf numFmtId="0" fontId="25" fillId="0" borderId="54" xfId="0" applyFont="1" applyBorder="1"/>
    <xf numFmtId="0" fontId="25" fillId="8" borderId="55" xfId="0" applyFont="1" applyFill="1" applyBorder="1"/>
    <xf numFmtId="0" fontId="25" fillId="0" borderId="53" xfId="0" applyFont="1" applyBorder="1"/>
    <xf numFmtId="0" fontId="25" fillId="0" borderId="151" xfId="0" applyFont="1" applyBorder="1"/>
    <xf numFmtId="0" fontId="25" fillId="0" borderId="60" xfId="0" applyFont="1" applyBorder="1"/>
    <xf numFmtId="0" fontId="25" fillId="0" borderId="55" xfId="0" applyFont="1" applyBorder="1"/>
    <xf numFmtId="0" fontId="25" fillId="8" borderId="60" xfId="0" applyFont="1" applyFill="1" applyBorder="1"/>
    <xf numFmtId="0" fontId="110" fillId="0" borderId="0" xfId="0" applyFont="1"/>
    <xf numFmtId="0" fontId="109" fillId="3" borderId="4" xfId="0" applyFont="1" applyFill="1" applyBorder="1" applyAlignment="1">
      <alignment horizontal="left"/>
    </xf>
    <xf numFmtId="0" fontId="109" fillId="3" borderId="5" xfId="0" applyFont="1" applyFill="1" applyBorder="1"/>
    <xf numFmtId="0" fontId="110" fillId="3" borderId="3" xfId="0" applyFont="1" applyFill="1" applyBorder="1"/>
    <xf numFmtId="0" fontId="110" fillId="0" borderId="3" xfId="0" applyFont="1" applyBorder="1"/>
    <xf numFmtId="0" fontId="110" fillId="0" borderId="7" xfId="0" applyFont="1" applyBorder="1"/>
    <xf numFmtId="168" fontId="110" fillId="0" borderId="0" xfId="0" applyNumberFormat="1" applyFont="1"/>
    <xf numFmtId="0" fontId="110" fillId="3" borderId="5" xfId="0" applyFont="1" applyFill="1" applyBorder="1"/>
    <xf numFmtId="0" fontId="110" fillId="0" borderId="5" xfId="0" applyFont="1" applyBorder="1"/>
    <xf numFmtId="0" fontId="108" fillId="0" borderId="9" xfId="0" applyFont="1" applyBorder="1"/>
    <xf numFmtId="0" fontId="109" fillId="0" borderId="0" xfId="0" applyFont="1" applyAlignment="1">
      <alignment horizontal="center"/>
    </xf>
    <xf numFmtId="6" fontId="109" fillId="0" borderId="0" xfId="0" applyNumberFormat="1" applyFont="1" applyAlignment="1">
      <alignment horizontal="center"/>
    </xf>
    <xf numFmtId="0" fontId="109" fillId="0" borderId="0" xfId="0" applyFont="1"/>
    <xf numFmtId="0" fontId="110" fillId="0" borderId="9" xfId="0" applyFont="1" applyBorder="1"/>
    <xf numFmtId="165" fontId="110" fillId="0" borderId="0" xfId="0" applyNumberFormat="1" applyFont="1"/>
    <xf numFmtId="0" fontId="117" fillId="0" borderId="0" xfId="0" applyFont="1" applyAlignment="1">
      <alignment vertical="center"/>
    </xf>
    <xf numFmtId="0" fontId="117" fillId="0" borderId="0" xfId="0" applyFont="1"/>
    <xf numFmtId="49" fontId="114" fillId="0" borderId="0" xfId="0" applyNumberFormat="1" applyFont="1"/>
    <xf numFmtId="0" fontId="118" fillId="0" borderId="0" xfId="0" applyFont="1" applyAlignment="1">
      <alignment horizontal="center" vertical="center"/>
    </xf>
    <xf numFmtId="165" fontId="21" fillId="12" borderId="12" xfId="0" applyNumberFormat="1" applyFont="1" applyFill="1" applyBorder="1" applyAlignment="1">
      <alignment horizontal="center"/>
    </xf>
    <xf numFmtId="168" fontId="51" fillId="0" borderId="185" xfId="0" applyNumberFormat="1" applyFont="1" applyBorder="1" applyAlignment="1" applyProtection="1">
      <alignment horizontal="center"/>
      <protection locked="0"/>
    </xf>
    <xf numFmtId="168" fontId="51" fillId="0" borderId="186" xfId="0" applyNumberFormat="1" applyFont="1" applyBorder="1" applyAlignment="1" applyProtection="1">
      <alignment horizontal="center"/>
      <protection locked="0"/>
    </xf>
    <xf numFmtId="168" fontId="51" fillId="0" borderId="187" xfId="0" applyNumberFormat="1" applyFont="1" applyBorder="1" applyAlignment="1" applyProtection="1">
      <alignment horizontal="center"/>
      <protection locked="0"/>
    </xf>
    <xf numFmtId="44" fontId="0" fillId="0" borderId="0" xfId="1" applyFont="1"/>
    <xf numFmtId="168" fontId="51" fillId="0" borderId="188" xfId="0" applyNumberFormat="1" applyFont="1" applyBorder="1" applyAlignment="1" applyProtection="1">
      <alignment horizontal="center"/>
      <protection locked="0"/>
    </xf>
    <xf numFmtId="168" fontId="51" fillId="0" borderId="189" xfId="0" applyNumberFormat="1" applyFont="1" applyBorder="1" applyAlignment="1" applyProtection="1">
      <alignment horizontal="center"/>
      <protection locked="0"/>
    </xf>
    <xf numFmtId="168" fontId="51" fillId="0" borderId="190" xfId="0" applyNumberFormat="1" applyFont="1" applyBorder="1" applyAlignment="1" applyProtection="1">
      <alignment horizontal="center"/>
      <protection locked="0"/>
    </xf>
    <xf numFmtId="167" fontId="1" fillId="0" borderId="0" xfId="0" applyNumberFormat="1" applyFont="1" applyAlignment="1">
      <alignment horizontal="center"/>
    </xf>
    <xf numFmtId="0" fontId="55" fillId="0" borderId="94" xfId="0" applyFont="1" applyBorder="1" applyAlignment="1">
      <alignment horizontal="center"/>
    </xf>
    <xf numFmtId="0" fontId="62" fillId="0" borderId="72" xfId="0" applyFont="1" applyBorder="1" applyAlignment="1">
      <alignment horizontal="center"/>
    </xf>
    <xf numFmtId="0" fontId="9" fillId="0" borderId="91" xfId="0" applyFont="1" applyBorder="1" applyAlignment="1">
      <alignment horizontal="center" vertical="center"/>
    </xf>
    <xf numFmtId="14" fontId="9" fillId="0" borderId="91" xfId="0" applyNumberFormat="1" applyFont="1" applyBorder="1" applyAlignment="1">
      <alignment horizontal="center" vertical="center"/>
    </xf>
    <xf numFmtId="165" fontId="43" fillId="0" borderId="91" xfId="0" applyNumberFormat="1" applyFont="1" applyBorder="1" applyAlignment="1">
      <alignment horizontal="center" vertical="center"/>
    </xf>
    <xf numFmtId="165" fontId="18" fillId="0" borderId="91" xfId="0" applyNumberFormat="1" applyFont="1" applyBorder="1" applyAlignment="1">
      <alignment horizontal="center" vertical="center"/>
    </xf>
    <xf numFmtId="0" fontId="18" fillId="0" borderId="91" xfId="0" applyFont="1" applyBorder="1" applyAlignment="1">
      <alignment horizontal="center" vertical="center"/>
    </xf>
    <xf numFmtId="0" fontId="17" fillId="0" borderId="91" xfId="0" applyFont="1" applyBorder="1" applyAlignment="1">
      <alignment horizontal="center" vertical="center"/>
    </xf>
    <xf numFmtId="0" fontId="0" fillId="0" borderId="91" xfId="0" applyBorder="1"/>
    <xf numFmtId="165" fontId="0" fillId="0" borderId="91" xfId="0" applyNumberFormat="1" applyBorder="1"/>
    <xf numFmtId="168" fontId="51" fillId="0" borderId="191" xfId="0" applyNumberFormat="1" applyFont="1" applyBorder="1" applyAlignment="1" applyProtection="1">
      <alignment horizontal="center"/>
      <protection locked="0"/>
    </xf>
    <xf numFmtId="168" fontId="51" fillId="0" borderId="192" xfId="0" applyNumberFormat="1" applyFont="1" applyBorder="1" applyAlignment="1" applyProtection="1">
      <alignment horizontal="center"/>
      <protection locked="0"/>
    </xf>
    <xf numFmtId="168" fontId="51" fillId="0" borderId="193" xfId="0" applyNumberFormat="1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center"/>
    </xf>
    <xf numFmtId="168" fontId="51" fillId="25" borderId="79" xfId="0" applyNumberFormat="1" applyFont="1" applyFill="1" applyBorder="1" applyAlignment="1" applyProtection="1">
      <alignment horizontal="center"/>
      <protection locked="0"/>
    </xf>
    <xf numFmtId="168" fontId="51" fillId="25" borderId="80" xfId="0" applyNumberFormat="1" applyFont="1" applyFill="1" applyBorder="1" applyAlignment="1" applyProtection="1">
      <alignment horizontal="center"/>
      <protection locked="0"/>
    </xf>
    <xf numFmtId="168" fontId="51" fillId="25" borderId="82" xfId="0" applyNumberFormat="1" applyFont="1" applyFill="1" applyBorder="1" applyAlignment="1" applyProtection="1">
      <alignment horizontal="center"/>
      <protection locked="0"/>
    </xf>
    <xf numFmtId="0" fontId="93" fillId="0" borderId="0" xfId="0" applyFont="1"/>
    <xf numFmtId="14" fontId="93" fillId="0" borderId="0" xfId="0" applyNumberFormat="1" applyFont="1" applyAlignment="1">
      <alignment horizontal="center"/>
    </xf>
    <xf numFmtId="165" fontId="94" fillId="0" borderId="0" xfId="0" applyNumberFormat="1" applyFont="1" applyAlignment="1">
      <alignment horizontal="center"/>
    </xf>
    <xf numFmtId="165" fontId="95" fillId="0" borderId="0" xfId="0" applyNumberFormat="1" applyFont="1" applyAlignment="1">
      <alignment horizontal="center"/>
    </xf>
    <xf numFmtId="0" fontId="93" fillId="0" borderId="0" xfId="0" applyFont="1" applyAlignment="1">
      <alignment horizontal="center"/>
    </xf>
    <xf numFmtId="0" fontId="95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16" fontId="95" fillId="0" borderId="0" xfId="0" applyNumberFormat="1" applyFont="1" applyAlignment="1">
      <alignment horizontal="center"/>
    </xf>
    <xf numFmtId="165" fontId="96" fillId="0" borderId="0" xfId="0" applyNumberFormat="1" applyFont="1" applyAlignment="1">
      <alignment horizontal="center"/>
    </xf>
    <xf numFmtId="0" fontId="85" fillId="0" borderId="0" xfId="0" applyFont="1" applyAlignment="1">
      <alignment horizontal="center"/>
    </xf>
    <xf numFmtId="6" fontId="93" fillId="0" borderId="0" xfId="0" applyNumberFormat="1" applyFont="1" applyAlignment="1">
      <alignment horizontal="center"/>
    </xf>
    <xf numFmtId="0" fontId="92" fillId="27" borderId="0" xfId="0" applyFont="1" applyFill="1" applyAlignment="1">
      <alignment horizontal="center"/>
    </xf>
    <xf numFmtId="165" fontId="92" fillId="27" borderId="120" xfId="0" applyNumberFormat="1" applyFont="1" applyFill="1" applyBorder="1"/>
    <xf numFmtId="0" fontId="26" fillId="0" borderId="0" xfId="0" applyFont="1"/>
    <xf numFmtId="0" fontId="26" fillId="0" borderId="123" xfId="0" applyFont="1" applyBorder="1" applyAlignment="1">
      <alignment horizontal="right"/>
    </xf>
    <xf numFmtId="165" fontId="90" fillId="0" borderId="123" xfId="0" applyNumberFormat="1" applyFont="1" applyBorder="1"/>
    <xf numFmtId="168" fontId="51" fillId="0" borderId="135" xfId="0" applyNumberFormat="1" applyFont="1" applyBorder="1" applyAlignment="1" applyProtection="1">
      <alignment horizontal="center"/>
      <protection locked="0"/>
    </xf>
    <xf numFmtId="0" fontId="35" fillId="28" borderId="30" xfId="0" applyFont="1" applyFill="1" applyBorder="1" applyAlignment="1">
      <alignment horizontal="center"/>
    </xf>
    <xf numFmtId="0" fontId="35" fillId="28" borderId="31" xfId="0" applyFont="1" applyFill="1" applyBorder="1" applyAlignment="1">
      <alignment horizontal="center"/>
    </xf>
    <xf numFmtId="0" fontId="35" fillId="28" borderId="92" xfId="0" applyFont="1" applyFill="1" applyBorder="1" applyAlignment="1">
      <alignment horizontal="center"/>
    </xf>
    <xf numFmtId="0" fontId="120" fillId="0" borderId="0" xfId="0" applyFont="1"/>
    <xf numFmtId="14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7" fillId="28" borderId="22" xfId="0" applyFont="1" applyFill="1" applyBorder="1" applyAlignment="1">
      <alignment horizontal="center"/>
    </xf>
    <xf numFmtId="168" fontId="51" fillId="0" borderId="154" xfId="0" applyNumberFormat="1" applyFont="1" applyBorder="1" applyAlignment="1" applyProtection="1">
      <alignment horizontal="center"/>
      <protection locked="0"/>
    </xf>
    <xf numFmtId="168" fontId="51" fillId="0" borderId="86" xfId="0" applyNumberFormat="1" applyFont="1" applyBorder="1" applyAlignment="1" applyProtection="1">
      <alignment horizontal="center"/>
      <protection locked="0"/>
    </xf>
    <xf numFmtId="168" fontId="51" fillId="0" borderId="83" xfId="0" applyNumberFormat="1" applyFont="1" applyBorder="1" applyAlignment="1" applyProtection="1">
      <alignment horizontal="center"/>
      <protection locked="0"/>
    </xf>
    <xf numFmtId="168" fontId="51" fillId="0" borderId="84" xfId="0" applyNumberFormat="1" applyFont="1" applyBorder="1" applyAlignment="1" applyProtection="1">
      <alignment horizontal="center"/>
      <protection locked="0"/>
    </xf>
    <xf numFmtId="168" fontId="51" fillId="0" borderId="194" xfId="0" applyNumberFormat="1" applyFont="1" applyBorder="1" applyAlignment="1" applyProtection="1">
      <alignment horizontal="center"/>
      <protection locked="0"/>
    </xf>
    <xf numFmtId="168" fontId="51" fillId="0" borderId="87" xfId="0" applyNumberFormat="1" applyFont="1" applyBorder="1" applyAlignment="1" applyProtection="1">
      <alignment horizontal="center"/>
      <protection locked="0"/>
    </xf>
    <xf numFmtId="0" fontId="26" fillId="0" borderId="29" xfId="0" applyFont="1" applyBorder="1" applyAlignment="1">
      <alignment horizontal="center"/>
    </xf>
    <xf numFmtId="168" fontId="51" fillId="29" borderId="80" xfId="0" applyNumberFormat="1" applyFont="1" applyFill="1" applyBorder="1" applyAlignment="1" applyProtection="1">
      <alignment horizontal="center"/>
      <protection locked="0"/>
    </xf>
    <xf numFmtId="168" fontId="51" fillId="29" borderId="82" xfId="0" applyNumberFormat="1" applyFont="1" applyFill="1" applyBorder="1" applyAlignment="1" applyProtection="1">
      <alignment horizontal="center"/>
      <protection locked="0"/>
    </xf>
    <xf numFmtId="0" fontId="35" fillId="28" borderId="29" xfId="0" applyFont="1" applyFill="1" applyBorder="1" applyAlignment="1">
      <alignment horizontal="center"/>
    </xf>
    <xf numFmtId="0" fontId="35" fillId="28" borderId="23" xfId="0" applyFont="1" applyFill="1" applyBorder="1" applyAlignment="1">
      <alignment horizontal="center"/>
    </xf>
    <xf numFmtId="0" fontId="26" fillId="28" borderId="31" xfId="0" applyFont="1" applyFill="1" applyBorder="1" applyAlignment="1">
      <alignment horizontal="center"/>
    </xf>
    <xf numFmtId="168" fontId="51" fillId="0" borderId="196" xfId="0" applyNumberFormat="1" applyFont="1" applyBorder="1" applyAlignment="1" applyProtection="1">
      <alignment horizontal="center"/>
      <protection locked="0"/>
    </xf>
    <xf numFmtId="168" fontId="51" fillId="0" borderId="197" xfId="0" applyNumberFormat="1" applyFont="1" applyBorder="1" applyAlignment="1" applyProtection="1">
      <alignment horizontal="center"/>
      <protection locked="0"/>
    </xf>
    <xf numFmtId="168" fontId="51" fillId="0" borderId="198" xfId="0" applyNumberFormat="1" applyFont="1" applyBorder="1" applyAlignment="1" applyProtection="1">
      <alignment horizontal="center"/>
      <protection locked="0"/>
    </xf>
    <xf numFmtId="168" fontId="51" fillId="0" borderId="199" xfId="0" applyNumberFormat="1" applyFont="1" applyBorder="1" applyAlignment="1" applyProtection="1">
      <alignment horizontal="center"/>
      <protection locked="0"/>
    </xf>
    <xf numFmtId="168" fontId="51" fillId="0" borderId="200" xfId="0" applyNumberFormat="1" applyFont="1" applyBorder="1" applyAlignment="1" applyProtection="1">
      <alignment horizontal="center"/>
      <protection locked="0"/>
    </xf>
    <xf numFmtId="164" fontId="113" fillId="0" borderId="0" xfId="129" applyFont="1" applyFill="1" applyAlignment="1" applyProtection="1">
      <protection locked="0"/>
    </xf>
    <xf numFmtId="0" fontId="7" fillId="20" borderId="22" xfId="0" applyFont="1" applyFill="1" applyBorder="1" applyAlignment="1">
      <alignment horizontal="center"/>
    </xf>
    <xf numFmtId="168" fontId="51" fillId="25" borderId="134" xfId="0" applyNumberFormat="1" applyFont="1" applyFill="1" applyBorder="1" applyAlignment="1" applyProtection="1">
      <alignment horizontal="center"/>
      <protection locked="0"/>
    </xf>
    <xf numFmtId="0" fontId="7" fillId="0" borderId="58" xfId="0" applyFont="1" applyBorder="1" applyAlignment="1">
      <alignment horizontal="center"/>
    </xf>
    <xf numFmtId="0" fontId="35" fillId="20" borderId="29" xfId="0" applyFont="1" applyFill="1" applyBorder="1" applyAlignment="1">
      <alignment horizontal="center"/>
    </xf>
    <xf numFmtId="0" fontId="35" fillId="20" borderId="31" xfId="0" applyFont="1" applyFill="1" applyBorder="1" applyAlignment="1">
      <alignment horizontal="center"/>
    </xf>
    <xf numFmtId="0" fontId="122" fillId="28" borderId="22" xfId="0" applyFont="1" applyFill="1" applyBorder="1" applyAlignment="1">
      <alignment horizontal="center"/>
    </xf>
    <xf numFmtId="165" fontId="123" fillId="30" borderId="6" xfId="130" applyNumberFormat="1" applyFont="1" applyBorder="1" applyAlignment="1" applyProtection="1">
      <alignment horizontal="center"/>
    </xf>
    <xf numFmtId="8" fontId="0" fillId="0" borderId="0" xfId="0" applyNumberFormat="1"/>
    <xf numFmtId="0" fontId="124" fillId="0" borderId="0" xfId="0" applyFont="1" applyAlignment="1">
      <alignment vertical="center" wrapText="1"/>
    </xf>
    <xf numFmtId="0" fontId="127" fillId="0" borderId="0" xfId="0" applyFont="1"/>
    <xf numFmtId="44" fontId="26" fillId="0" borderId="0" xfId="1" applyFont="1" applyBorder="1" applyAlignment="1"/>
    <xf numFmtId="0" fontId="129" fillId="0" borderId="0" xfId="0" applyFont="1"/>
    <xf numFmtId="0" fontId="128" fillId="0" borderId="0" xfId="0" applyFont="1"/>
    <xf numFmtId="0" fontId="124" fillId="0" borderId="203" xfId="0" applyFont="1" applyBorder="1" applyAlignment="1">
      <alignment horizontal="center" vertical="center" wrapText="1"/>
    </xf>
    <xf numFmtId="165" fontId="123" fillId="30" borderId="10" xfId="130" applyNumberFormat="1" applyFont="1" applyBorder="1" applyAlignment="1" applyProtection="1">
      <alignment horizontal="center"/>
    </xf>
    <xf numFmtId="165" fontId="123" fillId="30" borderId="120" xfId="130" applyNumberFormat="1" applyFont="1" applyBorder="1" applyAlignment="1" applyProtection="1">
      <alignment horizontal="center"/>
    </xf>
    <xf numFmtId="165" fontId="123" fillId="30" borderId="8" xfId="130" applyNumberFormat="1" applyFont="1" applyBorder="1" applyAlignment="1" applyProtection="1">
      <alignment horizontal="center"/>
    </xf>
    <xf numFmtId="0" fontId="132" fillId="0" borderId="0" xfId="0" applyFont="1"/>
    <xf numFmtId="0" fontId="0" fillId="0" borderId="0" xfId="0" applyAlignment="1">
      <alignment horizontal="left"/>
    </xf>
    <xf numFmtId="1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134" fillId="0" borderId="0" xfId="1" applyFont="1"/>
    <xf numFmtId="0" fontId="34" fillId="0" borderId="0" xfId="0" applyFont="1" applyAlignment="1">
      <alignment horizontal="center"/>
    </xf>
    <xf numFmtId="0" fontId="135" fillId="0" borderId="0" xfId="0" applyFont="1" applyAlignment="1">
      <alignment horizontal="left" vertical="center"/>
    </xf>
    <xf numFmtId="171" fontId="136" fillId="0" borderId="0" xfId="0" applyNumberFormat="1" applyFont="1"/>
    <xf numFmtId="0" fontId="137" fillId="0" borderId="0" xfId="2" applyFont="1" applyBorder="1" applyAlignment="1" applyProtection="1"/>
    <xf numFmtId="171" fontId="138" fillId="0" borderId="0" xfId="0" applyNumberFormat="1" applyFont="1"/>
    <xf numFmtId="171" fontId="138" fillId="0" borderId="0" xfId="0" applyNumberFormat="1" applyFont="1" applyAlignment="1">
      <alignment horizontal="right"/>
    </xf>
    <xf numFmtId="0" fontId="137" fillId="0" borderId="0" xfId="2" applyFont="1" applyBorder="1" applyAlignment="1" applyProtection="1">
      <alignment wrapText="1"/>
    </xf>
    <xf numFmtId="0" fontId="137" fillId="0" borderId="0" xfId="2" applyFont="1" applyAlignment="1" applyProtection="1"/>
    <xf numFmtId="44" fontId="139" fillId="0" borderId="0" xfId="1" applyFont="1"/>
    <xf numFmtId="167" fontId="7" fillId="0" borderId="0" xfId="0" applyNumberFormat="1" applyFont="1" applyAlignment="1">
      <alignment horizontal="center"/>
    </xf>
    <xf numFmtId="0" fontId="133" fillId="36" borderId="204" xfId="0" applyFont="1" applyFill="1" applyBorder="1" applyAlignment="1">
      <alignment horizontal="center" vertical="center"/>
    </xf>
    <xf numFmtId="0" fontId="133" fillId="36" borderId="205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44" fontId="134" fillId="0" borderId="0" xfId="1" applyFont="1" applyFill="1"/>
    <xf numFmtId="44" fontId="139" fillId="0" borderId="0" xfId="1" applyFont="1" applyFill="1"/>
    <xf numFmtId="0" fontId="140" fillId="0" borderId="0" xfId="0" applyFont="1" applyAlignment="1">
      <alignment horizontal="left" vertical="center"/>
    </xf>
    <xf numFmtId="171" fontId="141" fillId="0" borderId="0" xfId="0" applyNumberFormat="1" applyFont="1"/>
    <xf numFmtId="0" fontId="142" fillId="0" borderId="0" xfId="2" applyFont="1" applyAlignment="1" applyProtection="1"/>
    <xf numFmtId="0" fontId="143" fillId="36" borderId="0" xfId="0" applyFont="1" applyFill="1"/>
    <xf numFmtId="44" fontId="21" fillId="0" borderId="0" xfId="1" applyFont="1" applyFill="1" applyBorder="1" applyAlignment="1">
      <alignment horizontal="center"/>
    </xf>
    <xf numFmtId="14" fontId="134" fillId="0" borderId="0" xfId="1" applyNumberFormat="1" applyFont="1"/>
    <xf numFmtId="168" fontId="126" fillId="34" borderId="76" xfId="0" applyNumberFormat="1" applyFont="1" applyFill="1" applyBorder="1" applyAlignment="1" applyProtection="1">
      <alignment horizontal="center"/>
      <protection locked="0"/>
    </xf>
    <xf numFmtId="168" fontId="126" fillId="34" borderId="208" xfId="0" applyNumberFormat="1" applyFont="1" applyFill="1" applyBorder="1" applyAlignment="1" applyProtection="1">
      <alignment horizontal="center"/>
      <protection locked="0"/>
    </xf>
    <xf numFmtId="168" fontId="126" fillId="34" borderId="137" xfId="0" applyNumberFormat="1" applyFont="1" applyFill="1" applyBorder="1" applyAlignment="1" applyProtection="1">
      <alignment horizontal="center"/>
      <protection locked="0"/>
    </xf>
    <xf numFmtId="168" fontId="126" fillId="34" borderId="209" xfId="0" applyNumberFormat="1" applyFont="1" applyFill="1" applyBorder="1" applyAlignment="1" applyProtection="1">
      <alignment horizontal="center"/>
      <protection locked="0"/>
    </xf>
    <xf numFmtId="168" fontId="126" fillId="34" borderId="80" xfId="0" applyNumberFormat="1" applyFont="1" applyFill="1" applyBorder="1" applyAlignment="1" applyProtection="1">
      <alignment horizontal="center"/>
      <protection locked="0"/>
    </xf>
    <xf numFmtId="168" fontId="126" fillId="34" borderId="210" xfId="0" applyNumberFormat="1" applyFont="1" applyFill="1" applyBorder="1" applyAlignment="1" applyProtection="1">
      <alignment horizontal="center"/>
      <protection locked="0"/>
    </xf>
    <xf numFmtId="168" fontId="126" fillId="34" borderId="134" xfId="0" applyNumberFormat="1" applyFont="1" applyFill="1" applyBorder="1" applyAlignment="1" applyProtection="1">
      <alignment horizontal="center"/>
      <protection locked="0"/>
    </xf>
    <xf numFmtId="0" fontId="33" fillId="0" borderId="0" xfId="2" applyBorder="1" applyAlignment="1" applyProtection="1"/>
    <xf numFmtId="171" fontId="145" fillId="0" borderId="0" xfId="0" applyNumberFormat="1" applyFont="1"/>
    <xf numFmtId="0" fontId="135" fillId="0" borderId="0" xfId="0" applyFont="1" applyFill="1" applyAlignment="1">
      <alignment horizontal="left" vertical="center"/>
    </xf>
    <xf numFmtId="168" fontId="126" fillId="34" borderId="211" xfId="0" applyNumberFormat="1" applyFont="1" applyFill="1" applyBorder="1" applyAlignment="1" applyProtection="1">
      <alignment horizontal="center"/>
      <protection locked="0"/>
    </xf>
    <xf numFmtId="168" fontId="126" fillId="34" borderId="212" xfId="0" applyNumberFormat="1" applyFont="1" applyFill="1" applyBorder="1" applyAlignment="1" applyProtection="1">
      <alignment horizontal="center"/>
      <protection locked="0"/>
    </xf>
    <xf numFmtId="168" fontId="126" fillId="34" borderId="213" xfId="0" applyNumberFormat="1" applyFont="1" applyFill="1" applyBorder="1" applyAlignment="1" applyProtection="1">
      <alignment horizontal="center"/>
      <protection locked="0"/>
    </xf>
    <xf numFmtId="168" fontId="126" fillId="34" borderId="214" xfId="0" applyNumberFormat="1" applyFont="1" applyFill="1" applyBorder="1" applyAlignment="1" applyProtection="1">
      <alignment horizontal="center"/>
      <protection locked="0"/>
    </xf>
    <xf numFmtId="0" fontId="110" fillId="0" borderId="0" xfId="0" applyFont="1" applyAlignment="1"/>
    <xf numFmtId="173" fontId="127" fillId="0" borderId="0" xfId="0" applyNumberFormat="1" applyFont="1"/>
    <xf numFmtId="168" fontId="126" fillId="12" borderId="26" xfId="0" applyNumberFormat="1" applyFont="1" applyFill="1" applyBorder="1" applyAlignment="1" applyProtection="1">
      <alignment horizontal="center"/>
      <protection locked="0"/>
    </xf>
    <xf numFmtId="168" fontId="126" fillId="12" borderId="21" xfId="0" applyNumberFormat="1" applyFont="1" applyFill="1" applyBorder="1" applyAlignment="1" applyProtection="1">
      <alignment horizontal="center"/>
      <protection locked="0"/>
    </xf>
    <xf numFmtId="0" fontId="125" fillId="9" borderId="148" xfId="0" applyFont="1" applyFill="1" applyBorder="1" applyAlignment="1">
      <alignment horizontal="center" vertical="center"/>
    </xf>
    <xf numFmtId="0" fontId="125" fillId="9" borderId="130" xfId="0" applyFont="1" applyFill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14" fontId="6" fillId="0" borderId="120" xfId="0" applyNumberFormat="1" applyFont="1" applyBorder="1" applyAlignment="1">
      <alignment horizontal="center" vertical="center"/>
    </xf>
    <xf numFmtId="0" fontId="35" fillId="0" borderId="120" xfId="0" applyFont="1" applyBorder="1" applyAlignment="1">
      <alignment horizontal="center" vertical="center"/>
    </xf>
    <xf numFmtId="44" fontId="21" fillId="0" borderId="120" xfId="1" applyFont="1" applyFill="1" applyBorder="1" applyAlignment="1">
      <alignment horizontal="center"/>
    </xf>
    <xf numFmtId="0" fontId="35" fillId="0" borderId="0" xfId="0" applyFont="1" applyFill="1" applyAlignment="1">
      <alignment horizontal="center" vertical="center"/>
    </xf>
    <xf numFmtId="0" fontId="125" fillId="9" borderId="129" xfId="0" applyFont="1" applyFill="1" applyBorder="1" applyAlignment="1">
      <alignment horizontal="center" vertical="center"/>
    </xf>
    <xf numFmtId="0" fontId="125" fillId="9" borderId="11" xfId="0" applyFont="1" applyFill="1" applyBorder="1" applyAlignment="1">
      <alignment horizontal="center" vertical="center"/>
    </xf>
    <xf numFmtId="0" fontId="125" fillId="9" borderId="14" xfId="0" applyFont="1" applyFill="1" applyBorder="1" applyAlignment="1">
      <alignment horizontal="center" vertical="center"/>
    </xf>
    <xf numFmtId="0" fontId="125" fillId="9" borderId="17" xfId="0" applyFont="1" applyFill="1" applyBorder="1" applyAlignment="1">
      <alignment horizontal="center" vertical="center"/>
    </xf>
    <xf numFmtId="0" fontId="125" fillId="9" borderId="124" xfId="0" applyFont="1" applyFill="1" applyBorder="1" applyAlignment="1">
      <alignment horizontal="center" vertical="center"/>
    </xf>
    <xf numFmtId="0" fontId="125" fillId="9" borderId="16" xfId="0" applyFont="1" applyFill="1" applyBorder="1" applyAlignment="1">
      <alignment horizontal="center" vertical="center"/>
    </xf>
    <xf numFmtId="0" fontId="125" fillId="35" borderId="148" xfId="0" applyFont="1" applyFill="1" applyBorder="1" applyAlignment="1">
      <alignment horizontal="center" vertical="center"/>
    </xf>
    <xf numFmtId="0" fontId="125" fillId="35" borderId="130" xfId="0" applyFont="1" applyFill="1" applyBorder="1" applyAlignment="1">
      <alignment horizontal="center" vertical="center"/>
    </xf>
    <xf numFmtId="0" fontId="125" fillId="35" borderId="129" xfId="0" applyFont="1" applyFill="1" applyBorder="1" applyAlignment="1">
      <alignment horizontal="center" vertical="center"/>
    </xf>
    <xf numFmtId="0" fontId="125" fillId="35" borderId="128" xfId="0" applyFont="1" applyFill="1" applyBorder="1" applyAlignment="1">
      <alignment horizontal="center" vertical="center"/>
    </xf>
    <xf numFmtId="0" fontId="125" fillId="35" borderId="159" xfId="0" applyFont="1" applyFill="1" applyBorder="1" applyAlignment="1">
      <alignment horizontal="center" vertical="center"/>
    </xf>
    <xf numFmtId="0" fontId="125" fillId="8" borderId="11" xfId="0" applyFont="1" applyFill="1" applyBorder="1"/>
    <xf numFmtId="0" fontId="125" fillId="8" borderId="14" xfId="0" applyFont="1" applyFill="1" applyBorder="1"/>
    <xf numFmtId="0" fontId="125" fillId="8" borderId="17" xfId="0" applyFont="1" applyFill="1" applyBorder="1"/>
    <xf numFmtId="165" fontId="90" fillId="0" borderId="89" xfId="0" applyNumberFormat="1" applyFont="1" applyBorder="1" applyAlignment="1">
      <alignment horizontal="center" vertical="center"/>
    </xf>
    <xf numFmtId="0" fontId="108" fillId="0" borderId="0" xfId="0" applyFont="1" applyBorder="1"/>
    <xf numFmtId="0" fontId="110" fillId="3" borderId="3" xfId="0" applyFont="1" applyFill="1" applyBorder="1" applyAlignment="1">
      <alignment horizontal="center" vertical="center"/>
    </xf>
    <xf numFmtId="0" fontId="110" fillId="3" borderId="5" xfId="0" applyFont="1" applyFill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15" xfId="0" applyFont="1" applyBorder="1" applyAlignment="1">
      <alignment horizontal="center" vertical="center"/>
    </xf>
    <xf numFmtId="168" fontId="126" fillId="34" borderId="92" xfId="0" applyNumberFormat="1" applyFont="1" applyFill="1" applyBorder="1" applyAlignment="1" applyProtection="1">
      <alignment horizontal="center"/>
      <protection locked="0"/>
    </xf>
    <xf numFmtId="168" fontId="126" fillId="34" borderId="29" xfId="0" applyNumberFormat="1" applyFont="1" applyFill="1" applyBorder="1" applyAlignment="1" applyProtection="1">
      <alignment horizontal="center"/>
      <protection locked="0"/>
    </xf>
    <xf numFmtId="168" fontId="126" fillId="34" borderId="30" xfId="0" applyNumberFormat="1" applyFont="1" applyFill="1" applyBorder="1" applyAlignment="1" applyProtection="1">
      <alignment horizontal="center"/>
      <protection locked="0"/>
    </xf>
    <xf numFmtId="168" fontId="126" fillId="34" borderId="29" xfId="0" quotePrefix="1" applyNumberFormat="1" applyFont="1" applyFill="1" applyBorder="1" applyAlignment="1" applyProtection="1">
      <alignment horizontal="center"/>
      <protection locked="0"/>
    </xf>
    <xf numFmtId="168" fontId="126" fillId="34" borderId="35" xfId="0" applyNumberFormat="1" applyFont="1" applyFill="1" applyBorder="1" applyAlignment="1" applyProtection="1">
      <alignment horizontal="center"/>
      <protection locked="0"/>
    </xf>
    <xf numFmtId="168" fontId="126" fillId="34" borderId="26" xfId="0" applyNumberFormat="1" applyFont="1" applyFill="1" applyBorder="1" applyAlignment="1" applyProtection="1">
      <alignment horizontal="center"/>
      <protection locked="0"/>
    </xf>
    <xf numFmtId="168" fontId="126" fillId="34" borderId="21" xfId="0" applyNumberFormat="1" applyFont="1" applyFill="1" applyBorder="1" applyAlignment="1" applyProtection="1">
      <alignment horizontal="center"/>
      <protection locked="0"/>
    </xf>
    <xf numFmtId="168" fontId="126" fillId="12" borderId="28" xfId="0" applyNumberFormat="1" applyFont="1" applyFill="1" applyBorder="1" applyAlignment="1" applyProtection="1">
      <alignment horizontal="center"/>
      <protection locked="0"/>
    </xf>
    <xf numFmtId="168" fontId="126" fillId="34" borderId="23" xfId="0" applyNumberFormat="1" applyFont="1" applyFill="1" applyBorder="1" applyAlignment="1" applyProtection="1">
      <alignment horizontal="center"/>
      <protection locked="0"/>
    </xf>
    <xf numFmtId="168" fontId="126" fillId="34" borderId="31" xfId="0" applyNumberFormat="1" applyFont="1" applyFill="1" applyBorder="1" applyAlignment="1" applyProtection="1">
      <alignment horizontal="center"/>
      <protection locked="0"/>
    </xf>
    <xf numFmtId="168" fontId="126" fillId="34" borderId="22" xfId="0" applyNumberFormat="1" applyFont="1" applyFill="1" applyBorder="1" applyAlignment="1" applyProtection="1">
      <alignment horizontal="center"/>
      <protection locked="0"/>
    </xf>
    <xf numFmtId="168" fontId="126" fillId="38" borderId="35" xfId="0" applyNumberFormat="1" applyFont="1" applyFill="1" applyBorder="1" applyAlignment="1" applyProtection="1">
      <alignment horizontal="center"/>
      <protection locked="0"/>
    </xf>
    <xf numFmtId="168" fontId="126" fillId="38" borderId="26" xfId="0" applyNumberFormat="1" applyFont="1" applyFill="1" applyBorder="1" applyAlignment="1" applyProtection="1">
      <alignment horizontal="center"/>
      <protection locked="0"/>
    </xf>
    <xf numFmtId="168" fontId="126" fillId="38" borderId="21" xfId="0" applyNumberFormat="1" applyFont="1" applyFill="1" applyBorder="1" applyAlignment="1" applyProtection="1">
      <alignment horizontal="center"/>
      <protection locked="0"/>
    </xf>
    <xf numFmtId="168" fontId="126" fillId="38" borderId="209" xfId="0" applyNumberFormat="1" applyFont="1" applyFill="1" applyBorder="1" applyAlignment="1" applyProtection="1">
      <alignment horizontal="center"/>
      <protection locked="0"/>
    </xf>
    <xf numFmtId="168" fontId="126" fillId="38" borderId="80" xfId="0" applyNumberFormat="1" applyFont="1" applyFill="1" applyBorder="1" applyAlignment="1" applyProtection="1">
      <alignment horizontal="center"/>
      <protection locked="0"/>
    </xf>
    <xf numFmtId="168" fontId="126" fillId="38" borderId="210" xfId="0" applyNumberFormat="1" applyFont="1" applyFill="1" applyBorder="1" applyAlignment="1" applyProtection="1">
      <alignment horizontal="center"/>
      <protection locked="0"/>
    </xf>
    <xf numFmtId="168" fontId="126" fillId="38" borderId="134" xfId="0" applyNumberFormat="1" applyFont="1" applyFill="1" applyBorder="1" applyAlignment="1" applyProtection="1">
      <alignment horizontal="center"/>
      <protection locked="0"/>
    </xf>
    <xf numFmtId="165" fontId="143" fillId="12" borderId="175" xfId="130" applyNumberFormat="1" applyFont="1" applyFill="1" applyBorder="1" applyAlignment="1" applyProtection="1">
      <alignment horizontal="center"/>
    </xf>
    <xf numFmtId="165" fontId="123" fillId="20" borderId="13" xfId="130" applyNumberFormat="1" applyFont="1" applyFill="1" applyBorder="1" applyAlignment="1" applyProtection="1">
      <alignment horizontal="center"/>
    </xf>
    <xf numFmtId="165" fontId="123" fillId="20" borderId="175" xfId="130" applyNumberFormat="1" applyFont="1" applyFill="1" applyBorder="1" applyAlignment="1" applyProtection="1">
      <alignment horizontal="center"/>
    </xf>
    <xf numFmtId="165" fontId="123" fillId="20" borderId="19" xfId="130" applyNumberFormat="1" applyFont="1" applyFill="1" applyBorder="1" applyAlignment="1" applyProtection="1">
      <alignment horizontal="center"/>
    </xf>
    <xf numFmtId="165" fontId="35" fillId="13" borderId="175" xfId="130" applyNumberFormat="1" applyFont="1" applyFill="1" applyBorder="1" applyAlignment="1" applyProtection="1">
      <alignment horizontal="center"/>
    </xf>
    <xf numFmtId="0" fontId="120" fillId="39" borderId="89" xfId="0" applyFont="1" applyFill="1" applyBorder="1" applyAlignment="1">
      <alignment horizontal="center" vertical="center" wrapText="1"/>
    </xf>
    <xf numFmtId="0" fontId="120" fillId="35" borderId="89" xfId="0" applyFont="1" applyFill="1" applyBorder="1" applyAlignment="1">
      <alignment horizontal="center" vertical="center" wrapText="1"/>
    </xf>
    <xf numFmtId="0" fontId="109" fillId="8" borderId="106" xfId="0" applyFont="1" applyFill="1" applyBorder="1" applyAlignment="1">
      <alignment horizontal="left" vertical="center"/>
    </xf>
    <xf numFmtId="0" fontId="109" fillId="8" borderId="195" xfId="0" applyFont="1" applyFill="1" applyBorder="1" applyAlignment="1">
      <alignment horizontal="left" vertical="center"/>
    </xf>
    <xf numFmtId="0" fontId="109" fillId="8" borderId="176" xfId="0" applyFont="1" applyFill="1" applyBorder="1" applyAlignment="1">
      <alignment horizontal="left" vertical="center"/>
    </xf>
    <xf numFmtId="168" fontId="126" fillId="34" borderId="216" xfId="0" applyNumberFormat="1" applyFont="1" applyFill="1" applyBorder="1" applyAlignment="1" applyProtection="1">
      <alignment horizontal="center"/>
      <protection locked="0"/>
    </xf>
    <xf numFmtId="168" fontId="126" fillId="38" borderId="215" xfId="0" applyNumberFormat="1" applyFont="1" applyFill="1" applyBorder="1" applyAlignment="1" applyProtection="1">
      <alignment horizontal="center"/>
      <protection locked="0"/>
    </xf>
    <xf numFmtId="168" fontId="126" fillId="34" borderId="215" xfId="0" applyNumberFormat="1" applyFont="1" applyFill="1" applyBorder="1" applyAlignment="1" applyProtection="1">
      <alignment horizontal="center"/>
      <protection locked="0"/>
    </xf>
    <xf numFmtId="165" fontId="123" fillId="30" borderId="132" xfId="130" applyNumberFormat="1" applyFont="1" applyBorder="1" applyAlignment="1" applyProtection="1">
      <alignment horizontal="center"/>
    </xf>
    <xf numFmtId="165" fontId="123" fillId="30" borderId="89" xfId="130" applyNumberFormat="1" applyFont="1" applyBorder="1" applyAlignment="1" applyProtection="1">
      <alignment horizontal="center"/>
    </xf>
    <xf numFmtId="0" fontId="1" fillId="33" borderId="13" xfId="0" applyFont="1" applyFill="1" applyBorder="1" applyAlignment="1">
      <alignment horizontal="center"/>
    </xf>
    <xf numFmtId="0" fontId="4" fillId="33" borderId="18" xfId="0" applyFont="1" applyFill="1" applyBorder="1" applyAlignment="1">
      <alignment horizontal="center"/>
    </xf>
    <xf numFmtId="0" fontId="4" fillId="33" borderId="110" xfId="0" applyFont="1" applyFill="1" applyBorder="1" applyAlignment="1">
      <alignment horizontal="center"/>
    </xf>
    <xf numFmtId="0" fontId="27" fillId="8" borderId="89" xfId="0" applyFont="1" applyFill="1" applyBorder="1" applyAlignment="1">
      <alignment horizontal="center" vertical="center"/>
    </xf>
    <xf numFmtId="168" fontId="126" fillId="40" borderId="134" xfId="0" applyNumberFormat="1" applyFont="1" applyFill="1" applyBorder="1" applyAlignment="1" applyProtection="1">
      <alignment horizontal="center"/>
      <protection locked="0"/>
    </xf>
    <xf numFmtId="168" fontId="126" fillId="40" borderId="26" xfId="0" applyNumberFormat="1" applyFont="1" applyFill="1" applyBorder="1" applyAlignment="1" applyProtection="1">
      <alignment horizontal="center"/>
      <protection locked="0"/>
    </xf>
    <xf numFmtId="168" fontId="126" fillId="40" borderId="21" xfId="0" applyNumberFormat="1" applyFont="1" applyFill="1" applyBorder="1" applyAlignment="1" applyProtection="1">
      <alignment horizontal="center"/>
      <protection locked="0"/>
    </xf>
    <xf numFmtId="168" fontId="126" fillId="40" borderId="35" xfId="0" applyNumberFormat="1" applyFont="1" applyFill="1" applyBorder="1" applyAlignment="1" applyProtection="1">
      <alignment horizontal="center"/>
      <protection locked="0"/>
    </xf>
    <xf numFmtId="168" fontId="126" fillId="12" borderId="209" xfId="0" applyNumberFormat="1" applyFont="1" applyFill="1" applyBorder="1" applyAlignment="1" applyProtection="1">
      <alignment horizontal="center"/>
      <protection locked="0"/>
    </xf>
    <xf numFmtId="168" fontId="126" fillId="12" borderId="80" xfId="0" applyNumberFormat="1" applyFont="1" applyFill="1" applyBorder="1" applyAlignment="1" applyProtection="1">
      <alignment horizontal="center"/>
      <protection locked="0"/>
    </xf>
    <xf numFmtId="168" fontId="126" fillId="12" borderId="210" xfId="0" applyNumberFormat="1" applyFont="1" applyFill="1" applyBorder="1" applyAlignment="1" applyProtection="1">
      <alignment horizontal="center"/>
      <protection locked="0"/>
    </xf>
    <xf numFmtId="168" fontId="126" fillId="38" borderId="217" xfId="0" applyNumberFormat="1" applyFont="1" applyFill="1" applyBorder="1" applyAlignment="1" applyProtection="1">
      <alignment horizontal="center"/>
      <protection locked="0"/>
    </xf>
    <xf numFmtId="0" fontId="35" fillId="1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100" fillId="2" borderId="138" xfId="0" applyFont="1" applyFill="1" applyBorder="1" applyAlignment="1">
      <alignment horizontal="center" vertical="center"/>
    </xf>
    <xf numFmtId="0" fontId="100" fillId="2" borderId="139" xfId="0" applyFont="1" applyFill="1" applyBorder="1" applyAlignment="1">
      <alignment horizontal="center" vertical="center"/>
    </xf>
    <xf numFmtId="0" fontId="100" fillId="2" borderId="140" xfId="0" applyFont="1" applyFill="1" applyBorder="1" applyAlignment="1">
      <alignment horizontal="center" vertical="center"/>
    </xf>
    <xf numFmtId="0" fontId="100" fillId="2" borderId="149" xfId="0" applyFont="1" applyFill="1" applyBorder="1" applyAlignment="1">
      <alignment horizontal="center" vertical="center"/>
    </xf>
    <xf numFmtId="0" fontId="100" fillId="2" borderId="150" xfId="0" applyFont="1" applyFill="1" applyBorder="1" applyAlignment="1">
      <alignment horizontal="center" vertical="center"/>
    </xf>
    <xf numFmtId="0" fontId="100" fillId="2" borderId="151" xfId="0" applyFont="1" applyFill="1" applyBorder="1" applyAlignment="1">
      <alignment horizontal="center" vertical="center"/>
    </xf>
    <xf numFmtId="0" fontId="100" fillId="2" borderId="143" xfId="0" applyFont="1" applyFill="1" applyBorder="1" applyAlignment="1">
      <alignment horizontal="center" vertical="center"/>
    </xf>
    <xf numFmtId="0" fontId="100" fillId="2" borderId="142" xfId="0" applyFont="1" applyFill="1" applyBorder="1" applyAlignment="1">
      <alignment horizontal="center" vertical="center"/>
    </xf>
    <xf numFmtId="0" fontId="100" fillId="2" borderId="144" xfId="0" applyFont="1" applyFill="1" applyBorder="1" applyAlignment="1">
      <alignment horizontal="center" vertical="center"/>
    </xf>
    <xf numFmtId="0" fontId="100" fillId="2" borderId="145" xfId="0" applyFont="1" applyFill="1" applyBorder="1" applyAlignment="1">
      <alignment horizontal="center" vertical="center"/>
    </xf>
    <xf numFmtId="0" fontId="100" fillId="2" borderId="141" xfId="0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0" fontId="4" fillId="13" borderId="110" xfId="0" applyFont="1" applyFill="1" applyBorder="1" applyAlignment="1">
      <alignment horizontal="center" vertical="center" wrapText="1"/>
    </xf>
    <xf numFmtId="0" fontId="25" fillId="2" borderId="56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25" fillId="8" borderId="31" xfId="0" applyFont="1" applyFill="1" applyBorder="1" applyAlignment="1">
      <alignment horizontal="center" vertical="center"/>
    </xf>
    <xf numFmtId="0" fontId="25" fillId="8" borderId="5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center" vertical="center" wrapText="1"/>
    </xf>
    <xf numFmtId="165" fontId="47" fillId="0" borderId="37" xfId="0" applyNumberFormat="1" applyFont="1" applyBorder="1" applyAlignment="1" applyProtection="1">
      <alignment horizontal="center" vertical="center" textRotation="90"/>
      <protection locked="0"/>
    </xf>
    <xf numFmtId="165" fontId="47" fillId="0" borderId="39" xfId="0" applyNumberFormat="1" applyFont="1" applyBorder="1" applyAlignment="1" applyProtection="1">
      <alignment horizontal="center" vertical="center" textRotation="90"/>
      <protection locked="0"/>
    </xf>
    <xf numFmtId="165" fontId="47" fillId="0" borderId="41" xfId="0" applyNumberFormat="1" applyFont="1" applyBorder="1" applyAlignment="1" applyProtection="1">
      <alignment horizontal="center" vertical="center" textRotation="90"/>
      <protection locked="0"/>
    </xf>
    <xf numFmtId="165" fontId="47" fillId="0" borderId="99" xfId="0" applyNumberFormat="1" applyFont="1" applyBorder="1" applyAlignment="1" applyProtection="1">
      <alignment horizontal="center" vertical="center" textRotation="90"/>
      <protection locked="0"/>
    </xf>
    <xf numFmtId="165" fontId="47" fillId="0" borderId="66" xfId="0" applyNumberFormat="1" applyFont="1" applyBorder="1" applyAlignment="1" applyProtection="1">
      <alignment horizontal="center" vertical="center" textRotation="90"/>
      <protection locked="0"/>
    </xf>
    <xf numFmtId="165" fontId="47" fillId="0" borderId="100" xfId="0" applyNumberFormat="1" applyFont="1" applyBorder="1" applyAlignment="1" applyProtection="1">
      <alignment horizontal="center" vertical="center" textRotation="90"/>
      <protection locked="0"/>
    </xf>
    <xf numFmtId="165" fontId="47" fillId="8" borderId="101" xfId="0" applyNumberFormat="1" applyFont="1" applyFill="1" applyBorder="1" applyAlignment="1" applyProtection="1">
      <alignment horizontal="center" vertical="center" textRotation="90"/>
      <protection locked="0"/>
    </xf>
    <xf numFmtId="165" fontId="47" fillId="8" borderId="102" xfId="0" applyNumberFormat="1" applyFont="1" applyFill="1" applyBorder="1" applyAlignment="1" applyProtection="1">
      <alignment horizontal="center" vertical="center" textRotation="90"/>
      <protection locked="0"/>
    </xf>
    <xf numFmtId="165" fontId="47" fillId="8" borderId="103" xfId="0" applyNumberFormat="1" applyFont="1" applyFill="1" applyBorder="1" applyAlignment="1" applyProtection="1">
      <alignment horizontal="center" vertical="center" textRotation="90"/>
      <protection locked="0"/>
    </xf>
    <xf numFmtId="165" fontId="47" fillId="8" borderId="99" xfId="0" applyNumberFormat="1" applyFont="1" applyFill="1" applyBorder="1" applyAlignment="1" applyProtection="1">
      <alignment horizontal="center" vertical="center" textRotation="90"/>
      <protection locked="0"/>
    </xf>
    <xf numFmtId="165" fontId="47" fillId="8" borderId="66" xfId="0" applyNumberFormat="1" applyFont="1" applyFill="1" applyBorder="1" applyAlignment="1" applyProtection="1">
      <alignment horizontal="center" vertical="center" textRotation="90"/>
      <protection locked="0"/>
    </xf>
    <xf numFmtId="165" fontId="47" fillId="8" borderId="100" xfId="0" applyNumberFormat="1" applyFont="1" applyFill="1" applyBorder="1" applyAlignment="1" applyProtection="1">
      <alignment horizontal="center" vertical="center" textRotation="90"/>
      <protection locked="0"/>
    </xf>
    <xf numFmtId="165" fontId="47" fillId="0" borderId="32" xfId="0" applyNumberFormat="1" applyFont="1" applyBorder="1" applyAlignment="1" applyProtection="1">
      <alignment horizontal="center" vertical="center" textRotation="90"/>
      <protection locked="0"/>
    </xf>
    <xf numFmtId="165" fontId="47" fillId="0" borderId="35" xfId="0" applyNumberFormat="1" applyFont="1" applyBorder="1" applyAlignment="1" applyProtection="1">
      <alignment horizontal="center" vertical="center" textRotation="90"/>
      <protection locked="0"/>
    </xf>
    <xf numFmtId="165" fontId="47" fillId="0" borderId="43" xfId="0" applyNumberFormat="1" applyFont="1" applyBorder="1" applyAlignment="1" applyProtection="1">
      <alignment horizontal="center" vertical="center" textRotation="90"/>
      <protection locked="0"/>
    </xf>
    <xf numFmtId="0" fontId="25" fillId="2" borderId="57" xfId="0" applyFont="1" applyFill="1" applyBorder="1" applyAlignment="1">
      <alignment horizontal="center" vertical="center"/>
    </xf>
    <xf numFmtId="0" fontId="25" fillId="8" borderId="56" xfId="0" applyFont="1" applyFill="1" applyBorder="1" applyAlignment="1">
      <alignment horizontal="center" vertical="center"/>
    </xf>
    <xf numFmtId="165" fontId="47" fillId="0" borderId="25" xfId="0" applyNumberFormat="1" applyFont="1" applyBorder="1" applyAlignment="1" applyProtection="1">
      <alignment horizontal="center" vertical="center" textRotation="90"/>
      <protection locked="0"/>
    </xf>
    <xf numFmtId="165" fontId="47" fillId="0" borderId="26" xfId="0" applyNumberFormat="1" applyFont="1" applyBorder="1" applyAlignment="1" applyProtection="1">
      <alignment horizontal="center" vertical="center" textRotation="90"/>
      <protection locked="0"/>
    </xf>
    <xf numFmtId="165" fontId="47" fillId="0" borderId="42" xfId="0" applyNumberFormat="1" applyFont="1" applyBorder="1" applyAlignment="1" applyProtection="1">
      <alignment horizontal="center" vertical="center" textRotation="90"/>
      <protection locked="0"/>
    </xf>
    <xf numFmtId="165" fontId="47" fillId="8" borderId="32" xfId="0" applyNumberFormat="1" applyFont="1" applyFill="1" applyBorder="1" applyAlignment="1" applyProtection="1">
      <alignment horizontal="center" vertical="center" textRotation="90"/>
      <protection locked="0"/>
    </xf>
    <xf numFmtId="165" fontId="47" fillId="8" borderId="35" xfId="0" applyNumberFormat="1" applyFont="1" applyFill="1" applyBorder="1" applyAlignment="1" applyProtection="1">
      <alignment horizontal="center" vertical="center" textRotation="90"/>
      <protection locked="0"/>
    </xf>
    <xf numFmtId="165" fontId="47" fillId="8" borderId="43" xfId="0" applyNumberFormat="1" applyFont="1" applyFill="1" applyBorder="1" applyAlignment="1" applyProtection="1">
      <alignment horizontal="center" vertical="center" textRotation="90"/>
      <protection locked="0"/>
    </xf>
    <xf numFmtId="165" fontId="47" fillId="8" borderId="25" xfId="0" applyNumberFormat="1" applyFont="1" applyFill="1" applyBorder="1" applyAlignment="1" applyProtection="1">
      <alignment horizontal="center" vertical="center" textRotation="90"/>
      <protection locked="0"/>
    </xf>
    <xf numFmtId="165" fontId="47" fillId="8" borderId="26" xfId="0" applyNumberFormat="1" applyFont="1" applyFill="1" applyBorder="1" applyAlignment="1" applyProtection="1">
      <alignment horizontal="center" vertical="center" textRotation="90"/>
      <protection locked="0"/>
    </xf>
    <xf numFmtId="165" fontId="47" fillId="8" borderId="42" xfId="0" applyNumberFormat="1" applyFont="1" applyFill="1" applyBorder="1" applyAlignment="1" applyProtection="1">
      <alignment horizontal="center" vertical="center" textRotation="90"/>
      <protection locked="0"/>
    </xf>
    <xf numFmtId="165" fontId="47" fillId="0" borderId="34" xfId="0" applyNumberFormat="1" applyFont="1" applyBorder="1" applyAlignment="1" applyProtection="1">
      <alignment horizontal="center" vertical="center" textRotation="90"/>
      <protection locked="0"/>
    </xf>
    <xf numFmtId="165" fontId="47" fillId="0" borderId="36" xfId="0" applyNumberFormat="1" applyFont="1" applyBorder="1" applyAlignment="1" applyProtection="1">
      <alignment horizontal="center" vertical="center" textRotation="90"/>
      <protection locked="0"/>
    </xf>
    <xf numFmtId="165" fontId="47" fillId="0" borderId="45" xfId="0" applyNumberFormat="1" applyFont="1" applyBorder="1" applyAlignment="1" applyProtection="1">
      <alignment horizontal="center" vertical="center" textRotation="90"/>
      <protection locked="0"/>
    </xf>
    <xf numFmtId="0" fontId="25" fillId="2" borderId="108" xfId="0" applyFont="1" applyFill="1" applyBorder="1" applyAlignment="1">
      <alignment horizontal="center" vertical="center"/>
    </xf>
    <xf numFmtId="0" fontId="25" fillId="2" borderId="58" xfId="0" applyFont="1" applyFill="1" applyBorder="1" applyAlignment="1">
      <alignment horizontal="center" vertical="center"/>
    </xf>
    <xf numFmtId="165" fontId="24" fillId="0" borderId="38" xfId="0" applyNumberFormat="1" applyFont="1" applyBorder="1" applyAlignment="1" applyProtection="1">
      <alignment horizontal="center" vertical="center" textRotation="90"/>
      <protection locked="0"/>
    </xf>
    <xf numFmtId="165" fontId="24" fillId="0" borderId="40" xfId="0" applyNumberFormat="1" applyFont="1" applyBorder="1" applyAlignment="1" applyProtection="1">
      <alignment horizontal="center" vertical="center" textRotation="90"/>
      <protection locked="0"/>
    </xf>
    <xf numFmtId="165" fontId="24" fillId="0" borderId="44" xfId="0" applyNumberFormat="1" applyFont="1" applyBorder="1" applyAlignment="1" applyProtection="1">
      <alignment horizontal="center" vertical="center" textRotation="90"/>
      <protection locked="0"/>
    </xf>
    <xf numFmtId="165" fontId="24" fillId="13" borderId="33" xfId="0" applyNumberFormat="1" applyFont="1" applyFill="1" applyBorder="1" applyAlignment="1" applyProtection="1">
      <alignment horizontal="center" vertical="center" textRotation="90"/>
      <protection locked="0"/>
    </xf>
    <xf numFmtId="165" fontId="24" fillId="13" borderId="28" xfId="0" applyNumberFormat="1" applyFont="1" applyFill="1" applyBorder="1" applyAlignment="1" applyProtection="1">
      <alignment horizontal="center" vertical="center" textRotation="90"/>
      <protection locked="0"/>
    </xf>
    <xf numFmtId="165" fontId="24" fillId="13" borderId="46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33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28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46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25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26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42" xfId="0" applyNumberFormat="1" applyFont="1" applyFill="1" applyBorder="1" applyAlignment="1" applyProtection="1">
      <alignment horizontal="center" vertical="center" textRotation="90"/>
      <protection locked="0"/>
    </xf>
    <xf numFmtId="165" fontId="41" fillId="0" borderId="25" xfId="0" applyNumberFormat="1" applyFont="1" applyBorder="1" applyAlignment="1" applyProtection="1">
      <alignment horizontal="center" vertical="center" textRotation="90"/>
      <protection locked="0"/>
    </xf>
    <xf numFmtId="165" fontId="41" fillId="0" borderId="26" xfId="0" applyNumberFormat="1" applyFont="1" applyBorder="1" applyAlignment="1" applyProtection="1">
      <alignment horizontal="center" vertical="center" textRotation="90"/>
      <protection locked="0"/>
    </xf>
    <xf numFmtId="165" fontId="41" fillId="0" borderId="42" xfId="0" applyNumberFormat="1" applyFont="1" applyBorder="1" applyAlignment="1" applyProtection="1">
      <alignment horizontal="center" vertical="center" textRotation="90"/>
      <protection locked="0"/>
    </xf>
    <xf numFmtId="165" fontId="41" fillId="0" borderId="34" xfId="0" applyNumberFormat="1" applyFont="1" applyBorder="1" applyAlignment="1" applyProtection="1">
      <alignment horizontal="center" vertical="center" textRotation="90"/>
      <protection locked="0"/>
    </xf>
    <xf numFmtId="165" fontId="41" fillId="0" borderId="36" xfId="0" applyNumberFormat="1" applyFont="1" applyBorder="1" applyAlignment="1" applyProtection="1">
      <alignment horizontal="center" vertical="center" textRotation="90"/>
      <protection locked="0"/>
    </xf>
    <xf numFmtId="165" fontId="41" fillId="0" borderId="45" xfId="0" applyNumberFormat="1" applyFont="1" applyBorder="1" applyAlignment="1" applyProtection="1">
      <alignment horizontal="center" vertical="center" textRotation="90"/>
      <protection locked="0"/>
    </xf>
    <xf numFmtId="165" fontId="41" fillId="8" borderId="37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39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41" xfId="0" applyNumberFormat="1" applyFont="1" applyFill="1" applyBorder="1" applyAlignment="1" applyProtection="1">
      <alignment horizontal="center" vertical="center" textRotation="90"/>
      <protection locked="0"/>
    </xf>
    <xf numFmtId="165" fontId="24" fillId="8" borderId="25" xfId="0" applyNumberFormat="1" applyFont="1" applyFill="1" applyBorder="1" applyAlignment="1" applyProtection="1">
      <alignment horizontal="center" vertical="center" textRotation="90"/>
      <protection locked="0"/>
    </xf>
    <xf numFmtId="165" fontId="24" fillId="8" borderId="26" xfId="0" applyNumberFormat="1" applyFont="1" applyFill="1" applyBorder="1" applyAlignment="1" applyProtection="1">
      <alignment horizontal="center" vertical="center" textRotation="90"/>
      <protection locked="0"/>
    </xf>
    <xf numFmtId="165" fontId="24" fillId="8" borderId="42" xfId="0" applyNumberFormat="1" applyFont="1" applyFill="1" applyBorder="1" applyAlignment="1" applyProtection="1">
      <alignment horizontal="center" vertical="center" textRotation="90"/>
      <protection locked="0"/>
    </xf>
    <xf numFmtId="165" fontId="41" fillId="0" borderId="33" xfId="0" applyNumberFormat="1" applyFont="1" applyBorder="1" applyAlignment="1" applyProtection="1">
      <alignment horizontal="center" vertical="center" textRotation="90"/>
      <protection locked="0"/>
    </xf>
    <xf numFmtId="165" fontId="41" fillId="0" borderId="28" xfId="0" applyNumberFormat="1" applyFont="1" applyBorder="1" applyAlignment="1" applyProtection="1">
      <alignment horizontal="center" vertical="center" textRotation="90"/>
      <protection locked="0"/>
    </xf>
    <xf numFmtId="165" fontId="41" fillId="0" borderId="46" xfId="0" applyNumberFormat="1" applyFont="1" applyBorder="1" applyAlignment="1" applyProtection="1">
      <alignment horizontal="center" vertical="center" textRotation="90"/>
      <protection locked="0"/>
    </xf>
    <xf numFmtId="165" fontId="24" fillId="8" borderId="63" xfId="0" applyNumberFormat="1" applyFont="1" applyFill="1" applyBorder="1" applyAlignment="1" applyProtection="1">
      <alignment horizontal="center" vertical="center" textRotation="90"/>
      <protection locked="0"/>
    </xf>
    <xf numFmtId="165" fontId="24" fillId="8" borderId="64" xfId="0" applyNumberFormat="1" applyFont="1" applyFill="1" applyBorder="1" applyAlignment="1" applyProtection="1">
      <alignment horizontal="center" vertical="center" textRotation="90"/>
      <protection locked="0"/>
    </xf>
    <xf numFmtId="165" fontId="41" fillId="0" borderId="27" xfId="0" applyNumberFormat="1" applyFont="1" applyBorder="1" applyAlignment="1" applyProtection="1">
      <alignment horizontal="center" vertical="center" textRotation="90"/>
      <protection locked="0"/>
    </xf>
    <xf numFmtId="165" fontId="41" fillId="0" borderId="47" xfId="0" applyNumberFormat="1" applyFont="1" applyBorder="1" applyAlignment="1" applyProtection="1">
      <alignment horizontal="center" vertical="center" textRotation="90"/>
      <protection locked="0"/>
    </xf>
    <xf numFmtId="165" fontId="41" fillId="8" borderId="27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47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61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62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34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36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45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63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64" xfId="0" applyNumberFormat="1" applyFont="1" applyFill="1" applyBorder="1" applyAlignment="1" applyProtection="1">
      <alignment horizontal="center" vertical="center" textRotation="90"/>
      <protection locked="0"/>
    </xf>
    <xf numFmtId="165" fontId="41" fillId="0" borderId="48" xfId="0" applyNumberFormat="1" applyFont="1" applyBorder="1" applyAlignment="1" applyProtection="1">
      <alignment horizontal="center" vertical="center" textRotation="90"/>
      <protection locked="0"/>
    </xf>
    <xf numFmtId="165" fontId="41" fillId="0" borderId="49" xfId="0" applyNumberFormat="1" applyFont="1" applyBorder="1" applyAlignment="1" applyProtection="1">
      <alignment horizontal="center" vertical="center" textRotation="90"/>
      <protection locked="0"/>
    </xf>
    <xf numFmtId="165" fontId="41" fillId="0" borderId="50" xfId="0" applyNumberFormat="1" applyFont="1" applyBorder="1" applyAlignment="1" applyProtection="1">
      <alignment horizontal="center" vertical="center" textRotation="90"/>
      <protection locked="0"/>
    </xf>
    <xf numFmtId="165" fontId="41" fillId="8" borderId="48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49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50" xfId="0" applyNumberFormat="1" applyFont="1" applyFill="1" applyBorder="1" applyAlignment="1" applyProtection="1">
      <alignment horizontal="center" vertical="center" textRotation="90"/>
      <protection locked="0"/>
    </xf>
    <xf numFmtId="165" fontId="24" fillId="8" borderId="27" xfId="0" applyNumberFormat="1" applyFont="1" applyFill="1" applyBorder="1" applyAlignment="1" applyProtection="1">
      <alignment horizontal="center" vertical="center" textRotation="90"/>
      <protection locked="0"/>
    </xf>
    <xf numFmtId="165" fontId="24" fillId="8" borderId="47" xfId="0" applyNumberFormat="1" applyFont="1" applyFill="1" applyBorder="1" applyAlignment="1" applyProtection="1">
      <alignment horizontal="center" vertical="center" textRotation="90"/>
      <protection locked="0"/>
    </xf>
    <xf numFmtId="165" fontId="41" fillId="0" borderId="38" xfId="0" applyNumberFormat="1" applyFont="1" applyBorder="1" applyAlignment="1" applyProtection="1">
      <alignment horizontal="center" vertical="center" textRotation="90"/>
      <protection locked="0"/>
    </xf>
    <xf numFmtId="165" fontId="41" fillId="0" borderId="40" xfId="0" applyNumberFormat="1" applyFont="1" applyBorder="1" applyAlignment="1" applyProtection="1">
      <alignment horizontal="center" vertical="center" textRotation="90"/>
      <protection locked="0"/>
    </xf>
    <xf numFmtId="165" fontId="41" fillId="0" borderId="44" xfId="0" applyNumberFormat="1" applyFont="1" applyBorder="1" applyAlignment="1" applyProtection="1">
      <alignment horizontal="center" vertical="center" textRotation="90"/>
      <protection locked="0"/>
    </xf>
    <xf numFmtId="165" fontId="41" fillId="0" borderId="51" xfId="0" applyNumberFormat="1" applyFont="1" applyBorder="1" applyAlignment="1" applyProtection="1">
      <alignment horizontal="center" vertical="center" textRotation="90"/>
      <protection locked="0"/>
    </xf>
    <xf numFmtId="165" fontId="41" fillId="0" borderId="52" xfId="0" applyNumberFormat="1" applyFont="1" applyBorder="1" applyAlignment="1" applyProtection="1">
      <alignment horizontal="center" vertical="center" textRotation="90"/>
      <protection locked="0"/>
    </xf>
    <xf numFmtId="165" fontId="24" fillId="0" borderId="25" xfId="0" applyNumberFormat="1" applyFont="1" applyBorder="1" applyAlignment="1" applyProtection="1">
      <alignment horizontal="center" vertical="center" textRotation="90"/>
      <protection locked="0"/>
    </xf>
    <xf numFmtId="165" fontId="24" fillId="0" borderId="26" xfId="0" applyNumberFormat="1" applyFont="1" applyBorder="1" applyAlignment="1" applyProtection="1">
      <alignment horizontal="center" vertical="center" textRotation="90"/>
      <protection locked="0"/>
    </xf>
    <xf numFmtId="165" fontId="24" fillId="0" borderId="42" xfId="0" applyNumberFormat="1" applyFont="1" applyBorder="1" applyAlignment="1" applyProtection="1">
      <alignment horizontal="center" vertical="center" textRotation="90"/>
      <protection locked="0"/>
    </xf>
    <xf numFmtId="165" fontId="24" fillId="0" borderId="34" xfId="0" applyNumberFormat="1" applyFont="1" applyBorder="1" applyAlignment="1" applyProtection="1">
      <alignment horizontal="center" vertical="center" textRotation="90"/>
      <protection locked="0"/>
    </xf>
    <xf numFmtId="165" fontId="24" fillId="0" borderId="36" xfId="0" applyNumberFormat="1" applyFont="1" applyBorder="1" applyAlignment="1" applyProtection="1">
      <alignment horizontal="center" vertical="center" textRotation="90"/>
      <protection locked="0"/>
    </xf>
    <xf numFmtId="165" fontId="24" fillId="0" borderId="45" xfId="0" applyNumberFormat="1" applyFont="1" applyBorder="1" applyAlignment="1" applyProtection="1">
      <alignment horizontal="center" vertical="center" textRotation="90"/>
      <protection locked="0"/>
    </xf>
    <xf numFmtId="165" fontId="1" fillId="0" borderId="25" xfId="0" applyNumberFormat="1" applyFont="1" applyBorder="1" applyAlignment="1" applyProtection="1">
      <alignment horizontal="center" vertical="center" textRotation="90"/>
      <protection locked="0"/>
    </xf>
    <xf numFmtId="165" fontId="1" fillId="0" borderId="26" xfId="0" applyNumberFormat="1" applyFont="1" applyBorder="1" applyAlignment="1" applyProtection="1">
      <alignment horizontal="center" vertical="center" textRotation="90"/>
      <protection locked="0"/>
    </xf>
    <xf numFmtId="165" fontId="1" fillId="0" borderId="42" xfId="0" applyNumberFormat="1" applyFont="1" applyBorder="1" applyAlignment="1" applyProtection="1">
      <alignment horizontal="center" vertical="center" textRotation="90"/>
      <protection locked="0"/>
    </xf>
    <xf numFmtId="0" fontId="27" fillId="4" borderId="4" xfId="0" applyFont="1" applyFill="1" applyBorder="1" applyAlignment="1">
      <alignment horizontal="center"/>
    </xf>
    <xf numFmtId="0" fontId="27" fillId="4" borderId="5" xfId="0" applyFont="1" applyFill="1" applyBorder="1" applyAlignment="1">
      <alignment horizontal="center"/>
    </xf>
    <xf numFmtId="0" fontId="27" fillId="4" borderId="15" xfId="0" applyFont="1" applyFill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3" borderId="4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center"/>
    </xf>
    <xf numFmtId="165" fontId="1" fillId="8" borderId="38" xfId="0" applyNumberFormat="1" applyFont="1" applyFill="1" applyBorder="1" applyAlignment="1" applyProtection="1">
      <alignment horizontal="center" vertical="center" textRotation="90"/>
      <protection locked="0"/>
    </xf>
    <xf numFmtId="165" fontId="1" fillId="8" borderId="40" xfId="0" applyNumberFormat="1" applyFont="1" applyFill="1" applyBorder="1" applyAlignment="1" applyProtection="1">
      <alignment horizontal="center" vertical="center" textRotation="90"/>
      <protection locked="0"/>
    </xf>
    <xf numFmtId="165" fontId="1" fillId="8" borderId="44" xfId="0" applyNumberFormat="1" applyFont="1" applyFill="1" applyBorder="1" applyAlignment="1" applyProtection="1">
      <alignment horizontal="center" vertical="center" textRotation="90"/>
      <protection locked="0"/>
    </xf>
    <xf numFmtId="165" fontId="41" fillId="0" borderId="37" xfId="0" applyNumberFormat="1" applyFont="1" applyBorder="1" applyAlignment="1" applyProtection="1">
      <alignment horizontal="center" vertical="center" textRotation="90"/>
      <protection locked="0"/>
    </xf>
    <xf numFmtId="165" fontId="41" fillId="0" borderId="39" xfId="0" applyNumberFormat="1" applyFont="1" applyBorder="1" applyAlignment="1" applyProtection="1">
      <alignment horizontal="center" vertical="center" textRotation="90"/>
      <protection locked="0"/>
    </xf>
    <xf numFmtId="165" fontId="41" fillId="0" borderId="41" xfId="0" applyNumberFormat="1" applyFont="1" applyBorder="1" applyAlignment="1" applyProtection="1">
      <alignment horizontal="center" vertical="center" textRotation="90"/>
      <protection locked="0"/>
    </xf>
    <xf numFmtId="165" fontId="41" fillId="8" borderId="38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40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44" xfId="0" applyNumberFormat="1" applyFont="1" applyFill="1" applyBorder="1" applyAlignment="1" applyProtection="1">
      <alignment horizontal="center" vertical="center" textRotation="90"/>
      <protection locked="0"/>
    </xf>
    <xf numFmtId="0" fontId="27" fillId="11" borderId="4" xfId="0" applyFont="1" applyFill="1" applyBorder="1" applyAlignment="1">
      <alignment horizontal="center"/>
    </xf>
    <xf numFmtId="0" fontId="27" fillId="11" borderId="5" xfId="0" applyFont="1" applyFill="1" applyBorder="1" applyAlignment="1">
      <alignment horizontal="center"/>
    </xf>
    <xf numFmtId="0" fontId="27" fillId="11" borderId="15" xfId="0" applyFont="1" applyFill="1" applyBorder="1" applyAlignment="1">
      <alignment horizontal="center"/>
    </xf>
    <xf numFmtId="6" fontId="27" fillId="0" borderId="4" xfId="0" applyNumberFormat="1" applyFont="1" applyBorder="1" applyAlignment="1">
      <alignment horizontal="center"/>
    </xf>
    <xf numFmtId="6" fontId="27" fillId="0" borderId="5" xfId="0" applyNumberFormat="1" applyFont="1" applyBorder="1" applyAlignment="1">
      <alignment horizontal="center"/>
    </xf>
    <xf numFmtId="6" fontId="27" fillId="0" borderId="15" xfId="0" applyNumberFormat="1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8" borderId="4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27" fillId="8" borderId="15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/>
    </xf>
    <xf numFmtId="0" fontId="0" fillId="0" borderId="5" xfId="0" applyBorder="1"/>
    <xf numFmtId="0" fontId="0" fillId="0" borderId="15" xfId="0" applyBorder="1"/>
    <xf numFmtId="167" fontId="27" fillId="0" borderId="4" xfId="0" applyNumberFormat="1" applyFont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27" fillId="8" borderId="5" xfId="0" applyFont="1" applyFill="1" applyBorder="1" applyAlignment="1">
      <alignment horizontal="center"/>
    </xf>
    <xf numFmtId="0" fontId="27" fillId="8" borderId="15" xfId="0" applyFont="1" applyFill="1" applyBorder="1" applyAlignment="1">
      <alignment horizontal="center"/>
    </xf>
    <xf numFmtId="165" fontId="31" fillId="3" borderId="4" xfId="0" applyNumberFormat="1" applyFont="1" applyFill="1" applyBorder="1" applyAlignment="1">
      <alignment horizontal="center"/>
    </xf>
    <xf numFmtId="165" fontId="31" fillId="3" borderId="5" xfId="0" applyNumberFormat="1" applyFont="1" applyFill="1" applyBorder="1" applyAlignment="1">
      <alignment horizontal="center"/>
    </xf>
    <xf numFmtId="165" fontId="31" fillId="3" borderId="15" xfId="0" applyNumberFormat="1" applyFont="1" applyFill="1" applyBorder="1" applyAlignment="1">
      <alignment horizontal="center"/>
    </xf>
    <xf numFmtId="165" fontId="30" fillId="3" borderId="4" xfId="0" applyNumberFormat="1" applyFont="1" applyFill="1" applyBorder="1" applyAlignment="1">
      <alignment horizontal="center"/>
    </xf>
    <xf numFmtId="165" fontId="30" fillId="3" borderId="5" xfId="0" applyNumberFormat="1" applyFont="1" applyFill="1" applyBorder="1" applyAlignment="1">
      <alignment horizontal="center"/>
    </xf>
    <xf numFmtId="165" fontId="30" fillId="3" borderId="15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5" fontId="53" fillId="3" borderId="4" xfId="0" applyNumberFormat="1" applyFont="1" applyFill="1" applyBorder="1" applyAlignment="1">
      <alignment horizontal="center"/>
    </xf>
    <xf numFmtId="165" fontId="53" fillId="3" borderId="5" xfId="0" applyNumberFormat="1" applyFont="1" applyFill="1" applyBorder="1" applyAlignment="1">
      <alignment horizontal="center"/>
    </xf>
    <xf numFmtId="165" fontId="53" fillId="3" borderId="15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0" fillId="2" borderId="155" xfId="0" applyFont="1" applyFill="1" applyBorder="1" applyAlignment="1">
      <alignment horizontal="center" vertical="center"/>
    </xf>
    <xf numFmtId="0" fontId="100" fillId="2" borderId="156" xfId="0" applyFont="1" applyFill="1" applyBorder="1" applyAlignment="1">
      <alignment horizontal="center" vertical="center"/>
    </xf>
    <xf numFmtId="0" fontId="100" fillId="2" borderId="157" xfId="0" applyFont="1" applyFill="1" applyBorder="1" applyAlignment="1">
      <alignment horizontal="center" vertical="center"/>
    </xf>
    <xf numFmtId="0" fontId="25" fillId="8" borderId="58" xfId="0" applyFont="1" applyFill="1" applyBorder="1" applyAlignment="1">
      <alignment horizontal="center" vertical="center"/>
    </xf>
    <xf numFmtId="0" fontId="25" fillId="8" borderId="161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33" fillId="0" borderId="7" xfId="2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165" fontId="38" fillId="3" borderId="5" xfId="0" applyNumberFormat="1" applyFont="1" applyFill="1" applyBorder="1" applyAlignment="1">
      <alignment horizontal="center"/>
    </xf>
    <xf numFmtId="0" fontId="92" fillId="0" borderId="5" xfId="0" applyFont="1" applyBorder="1"/>
    <xf numFmtId="0" fontId="92" fillId="0" borderId="15" xfId="0" applyFont="1" applyBorder="1"/>
    <xf numFmtId="0" fontId="27" fillId="0" borderId="0" xfId="0" applyFont="1" applyAlignment="1">
      <alignment horizontal="center"/>
    </xf>
    <xf numFmtId="170" fontId="0" fillId="0" borderId="0" xfId="0" applyNumberFormat="1" applyAlignment="1">
      <alignment horizontal="center"/>
    </xf>
    <xf numFmtId="170" fontId="0" fillId="0" borderId="96" xfId="0" applyNumberFormat="1" applyBorder="1" applyAlignment="1">
      <alignment horizontal="center"/>
    </xf>
    <xf numFmtId="165" fontId="27" fillId="0" borderId="4" xfId="0" applyNumberFormat="1" applyFont="1" applyBorder="1" applyAlignment="1">
      <alignment horizontal="center"/>
    </xf>
    <xf numFmtId="165" fontId="27" fillId="0" borderId="5" xfId="0" applyNumberFormat="1" applyFont="1" applyBorder="1" applyAlignment="1">
      <alignment horizontal="center"/>
    </xf>
    <xf numFmtId="165" fontId="27" fillId="0" borderId="15" xfId="0" applyNumberFormat="1" applyFont="1" applyBorder="1" applyAlignment="1">
      <alignment horizontal="center"/>
    </xf>
    <xf numFmtId="0" fontId="27" fillId="5" borderId="4" xfId="0" applyFont="1" applyFill="1" applyBorder="1" applyAlignment="1">
      <alignment horizontal="center"/>
    </xf>
    <xf numFmtId="0" fontId="27" fillId="5" borderId="5" xfId="0" applyFont="1" applyFill="1" applyBorder="1" applyAlignment="1">
      <alignment horizontal="center"/>
    </xf>
    <xf numFmtId="165" fontId="4" fillId="5" borderId="5" xfId="0" applyNumberFormat="1" applyFont="1" applyFill="1" applyBorder="1" applyAlignment="1">
      <alignment horizontal="center"/>
    </xf>
    <xf numFmtId="0" fontId="27" fillId="0" borderId="3" xfId="0" applyFont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166" fontId="7" fillId="6" borderId="4" xfId="0" applyNumberFormat="1" applyFont="1" applyFill="1" applyBorder="1" applyAlignment="1">
      <alignment horizontal="center" vertical="center"/>
    </xf>
    <xf numFmtId="166" fontId="7" fillId="6" borderId="5" xfId="0" applyNumberFormat="1" applyFont="1" applyFill="1" applyBorder="1" applyAlignment="1">
      <alignment horizontal="center" vertical="center"/>
    </xf>
    <xf numFmtId="166" fontId="7" fillId="6" borderId="15" xfId="0" applyNumberFormat="1" applyFont="1" applyFill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8" borderId="11" xfId="0" applyFont="1" applyFill="1" applyBorder="1" applyAlignment="1">
      <alignment horizontal="center"/>
    </xf>
    <xf numFmtId="167" fontId="7" fillId="8" borderId="14" xfId="0" applyNumberFormat="1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7" fillId="8" borderId="17" xfId="0" applyFont="1" applyFill="1" applyBorder="1" applyAlignment="1">
      <alignment horizontal="center"/>
    </xf>
    <xf numFmtId="0" fontId="25" fillId="0" borderId="14" xfId="0" applyFont="1" applyBorder="1" applyAlignment="1">
      <alignment horizontal="center" vertical="center"/>
    </xf>
    <xf numFmtId="0" fontId="25" fillId="8" borderId="14" xfId="0" applyFont="1" applyFill="1" applyBorder="1" applyAlignment="1">
      <alignment horizontal="center" vertical="center"/>
    </xf>
    <xf numFmtId="0" fontId="25" fillId="8" borderId="147" xfId="0" applyFont="1" applyFill="1" applyBorder="1" applyAlignment="1">
      <alignment horizontal="center" vertical="center"/>
    </xf>
    <xf numFmtId="0" fontId="25" fillId="0" borderId="146" xfId="0" applyFont="1" applyBorder="1" applyAlignment="1">
      <alignment horizontal="center" vertical="center"/>
    </xf>
    <xf numFmtId="0" fontId="26" fillId="8" borderId="4" xfId="0" applyFont="1" applyFill="1" applyBorder="1" applyAlignment="1">
      <alignment horizontal="center"/>
    </xf>
    <xf numFmtId="0" fontId="26" fillId="8" borderId="5" xfId="0" applyFont="1" applyFill="1" applyBorder="1" applyAlignment="1">
      <alignment horizontal="center"/>
    </xf>
    <xf numFmtId="0" fontId="26" fillId="8" borderId="15" xfId="0" applyFont="1" applyFill="1" applyBorder="1" applyAlignment="1">
      <alignment horizontal="center"/>
    </xf>
    <xf numFmtId="0" fontId="25" fillId="8" borderId="146" xfId="0" applyFont="1" applyFill="1" applyBorder="1" applyAlignment="1">
      <alignment horizontal="center" vertical="center"/>
    </xf>
    <xf numFmtId="0" fontId="25" fillId="0" borderId="147" xfId="0" applyFont="1" applyBorder="1" applyAlignment="1">
      <alignment horizontal="center" vertical="center"/>
    </xf>
    <xf numFmtId="6" fontId="32" fillId="0" borderId="4" xfId="0" applyNumberFormat="1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6" fontId="62" fillId="0" borderId="4" xfId="0" applyNumberFormat="1" applyFont="1" applyBorder="1" applyAlignment="1">
      <alignment horizontal="center"/>
    </xf>
    <xf numFmtId="0" fontId="62" fillId="0" borderId="5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6" fontId="62" fillId="0" borderId="5" xfId="0" applyNumberFormat="1" applyFont="1" applyBorder="1" applyAlignment="1">
      <alignment horizontal="center"/>
    </xf>
    <xf numFmtId="6" fontId="62" fillId="0" borderId="15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167" fontId="62" fillId="0" borderId="4" xfId="0" applyNumberFormat="1" applyFont="1" applyBorder="1" applyAlignment="1">
      <alignment horizontal="center"/>
    </xf>
    <xf numFmtId="167" fontId="62" fillId="0" borderId="5" xfId="0" applyNumberFormat="1" applyFont="1" applyBorder="1" applyAlignment="1">
      <alignment horizontal="center"/>
    </xf>
    <xf numFmtId="167" fontId="62" fillId="0" borderId="15" xfId="0" applyNumberFormat="1" applyFont="1" applyBorder="1" applyAlignment="1">
      <alignment horizontal="center"/>
    </xf>
    <xf numFmtId="165" fontId="24" fillId="8" borderId="139" xfId="0" applyNumberFormat="1" applyFont="1" applyFill="1" applyBorder="1" applyAlignment="1" applyProtection="1">
      <alignment horizontal="center" vertical="center" textRotation="90"/>
      <protection locked="0"/>
    </xf>
    <xf numFmtId="165" fontId="24" fillId="0" borderId="139" xfId="0" applyNumberFormat="1" applyFont="1" applyBorder="1" applyAlignment="1" applyProtection="1">
      <alignment horizontal="center" vertical="center" textRotation="90"/>
      <protection locked="0"/>
    </xf>
    <xf numFmtId="165" fontId="24" fillId="0" borderId="27" xfId="0" applyNumberFormat="1" applyFont="1" applyBorder="1" applyAlignment="1" applyProtection="1">
      <alignment horizontal="center" vertical="center" textRotation="90"/>
      <protection locked="0"/>
    </xf>
    <xf numFmtId="165" fontId="24" fillId="0" borderId="47" xfId="0" applyNumberFormat="1" applyFont="1" applyBorder="1" applyAlignment="1" applyProtection="1">
      <alignment horizontal="center" vertical="center" textRotation="90"/>
      <protection locked="0"/>
    </xf>
    <xf numFmtId="165" fontId="41" fillId="0" borderId="139" xfId="0" applyNumberFormat="1" applyFont="1" applyBorder="1" applyAlignment="1" applyProtection="1">
      <alignment horizontal="center" vertical="center" textRotation="90"/>
      <protection locked="0"/>
    </xf>
    <xf numFmtId="165" fontId="41" fillId="8" borderId="141" xfId="0" applyNumberFormat="1" applyFont="1" applyFill="1" applyBorder="1" applyAlignment="1" applyProtection="1">
      <alignment horizontal="center" vertical="center" textRotation="90"/>
      <protection locked="0"/>
    </xf>
    <xf numFmtId="165" fontId="41" fillId="0" borderId="141" xfId="0" applyNumberFormat="1" applyFont="1" applyBorder="1" applyAlignment="1" applyProtection="1">
      <alignment horizontal="center" vertical="center" textRotation="90"/>
      <protection locked="0"/>
    </xf>
    <xf numFmtId="165" fontId="41" fillId="0" borderId="63" xfId="0" applyNumberFormat="1" applyFont="1" applyBorder="1" applyAlignment="1" applyProtection="1">
      <alignment horizontal="center" vertical="center" textRotation="90"/>
      <protection locked="0"/>
    </xf>
    <xf numFmtId="165" fontId="41" fillId="0" borderId="64" xfId="0" applyNumberFormat="1" applyFont="1" applyBorder="1" applyAlignment="1" applyProtection="1">
      <alignment horizontal="center" vertical="center" textRotation="90"/>
      <protection locked="0"/>
    </xf>
    <xf numFmtId="165" fontId="41" fillId="8" borderId="138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51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52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139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139" xfId="0" applyNumberFormat="1" applyFont="1" applyFill="1" applyBorder="1" applyAlignment="1">
      <alignment horizontal="center" vertical="center" textRotation="90"/>
    </xf>
    <xf numFmtId="165" fontId="41" fillId="8" borderId="27" xfId="0" applyNumberFormat="1" applyFont="1" applyFill="1" applyBorder="1" applyAlignment="1">
      <alignment horizontal="center" vertical="center" textRotation="90"/>
    </xf>
    <xf numFmtId="165" fontId="41" fillId="8" borderId="47" xfId="0" applyNumberFormat="1" applyFont="1" applyFill="1" applyBorder="1" applyAlignment="1">
      <alignment horizontal="center" vertical="center" textRotation="90"/>
    </xf>
    <xf numFmtId="165" fontId="24" fillId="0" borderId="141" xfId="0" applyNumberFormat="1" applyFont="1" applyBorder="1" applyAlignment="1" applyProtection="1">
      <alignment horizontal="center" vertical="center" textRotation="90"/>
      <protection locked="0"/>
    </xf>
    <xf numFmtId="165" fontId="24" fillId="0" borderId="63" xfId="0" applyNumberFormat="1" applyFont="1" applyBorder="1" applyAlignment="1" applyProtection="1">
      <alignment horizontal="center" vertical="center" textRotation="90"/>
      <protection locked="0"/>
    </xf>
    <xf numFmtId="165" fontId="24" fillId="0" borderId="64" xfId="0" applyNumberFormat="1" applyFont="1" applyBorder="1" applyAlignment="1" applyProtection="1">
      <alignment horizontal="center" vertical="center" textRotation="90"/>
      <protection locked="0"/>
    </xf>
    <xf numFmtId="165" fontId="24" fillId="0" borderId="138" xfId="0" applyNumberFormat="1" applyFont="1" applyBorder="1" applyAlignment="1" applyProtection="1">
      <alignment horizontal="center" vertical="center" textRotation="90"/>
      <protection locked="0"/>
    </xf>
    <xf numFmtId="165" fontId="24" fillId="0" borderId="51" xfId="0" applyNumberFormat="1" applyFont="1" applyBorder="1" applyAlignment="1" applyProtection="1">
      <alignment horizontal="center" vertical="center" textRotation="90"/>
      <protection locked="0"/>
    </xf>
    <xf numFmtId="165" fontId="24" fillId="0" borderId="52" xfId="0" applyNumberFormat="1" applyFont="1" applyBorder="1" applyAlignment="1" applyProtection="1">
      <alignment horizontal="center" vertical="center" textRotation="90"/>
      <protection locked="0"/>
    </xf>
    <xf numFmtId="165" fontId="41" fillId="0" borderId="138" xfId="0" applyNumberFormat="1" applyFont="1" applyBorder="1" applyAlignment="1" applyProtection="1">
      <alignment horizontal="center" vertical="center" textRotation="90"/>
      <protection locked="0"/>
    </xf>
    <xf numFmtId="165" fontId="24" fillId="13" borderId="139" xfId="0" applyNumberFormat="1" applyFont="1" applyFill="1" applyBorder="1" applyAlignment="1" applyProtection="1">
      <alignment horizontal="center" vertical="center" textRotation="90"/>
      <protection locked="0"/>
    </xf>
    <xf numFmtId="165" fontId="24" fillId="13" borderId="27" xfId="0" applyNumberFormat="1" applyFont="1" applyFill="1" applyBorder="1" applyAlignment="1" applyProtection="1">
      <alignment horizontal="center" vertical="center" textRotation="90"/>
      <protection locked="0"/>
    </xf>
    <xf numFmtId="165" fontId="24" fillId="13" borderId="47" xfId="0" applyNumberFormat="1" applyFont="1" applyFill="1" applyBorder="1" applyAlignment="1" applyProtection="1">
      <alignment horizontal="center" vertical="center" textRotation="90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5" fontId="24" fillId="9" borderId="139" xfId="0" applyNumberFormat="1" applyFont="1" applyFill="1" applyBorder="1" applyAlignment="1" applyProtection="1">
      <alignment horizontal="center" vertical="center" textRotation="90"/>
      <protection locked="0"/>
    </xf>
    <xf numFmtId="165" fontId="24" fillId="9" borderId="27" xfId="0" applyNumberFormat="1" applyFont="1" applyFill="1" applyBorder="1" applyAlignment="1" applyProtection="1">
      <alignment horizontal="center" vertical="center" textRotation="90"/>
      <protection locked="0"/>
    </xf>
    <xf numFmtId="165" fontId="24" fillId="9" borderId="47" xfId="0" applyNumberFormat="1" applyFont="1" applyFill="1" applyBorder="1" applyAlignment="1" applyProtection="1">
      <alignment horizontal="center" vertical="center" textRotation="90"/>
      <protection locked="0"/>
    </xf>
    <xf numFmtId="165" fontId="41" fillId="9" borderId="139" xfId="0" applyNumberFormat="1" applyFont="1" applyFill="1" applyBorder="1" applyAlignment="1" applyProtection="1">
      <alignment horizontal="center" vertical="center" textRotation="90"/>
      <protection locked="0"/>
    </xf>
    <xf numFmtId="165" fontId="41" fillId="9" borderId="27" xfId="0" applyNumberFormat="1" applyFont="1" applyFill="1" applyBorder="1" applyAlignment="1" applyProtection="1">
      <alignment horizontal="center" vertical="center" textRotation="90"/>
      <protection locked="0"/>
    </xf>
    <xf numFmtId="165" fontId="41" fillId="9" borderId="47" xfId="0" applyNumberFormat="1" applyFont="1" applyFill="1" applyBorder="1" applyAlignment="1" applyProtection="1">
      <alignment horizontal="center" vertical="center" textRotation="90"/>
      <protection locked="0"/>
    </xf>
    <xf numFmtId="165" fontId="24" fillId="8" borderId="141" xfId="0" applyNumberFormat="1" applyFont="1" applyFill="1" applyBorder="1" applyAlignment="1" applyProtection="1">
      <alignment horizontal="center" vertical="center" textRotation="90"/>
      <protection locked="0"/>
    </xf>
    <xf numFmtId="0" fontId="25" fillId="9" borderId="14" xfId="0" applyFont="1" applyFill="1" applyBorder="1" applyAlignment="1">
      <alignment horizontal="center" vertical="center"/>
    </xf>
    <xf numFmtId="164" fontId="1" fillId="0" borderId="0" xfId="129" applyFont="1" applyAlignment="1" applyProtection="1">
      <alignment horizontal="center"/>
    </xf>
    <xf numFmtId="14" fontId="0" fillId="26" borderId="0" xfId="0" applyNumberFormat="1" applyFill="1" applyAlignment="1">
      <alignment horizontal="center"/>
    </xf>
    <xf numFmtId="0" fontId="0" fillId="26" borderId="0" xfId="0" applyFill="1" applyAlignment="1">
      <alignment horizontal="center"/>
    </xf>
    <xf numFmtId="164" fontId="104" fillId="24" borderId="0" xfId="129" applyFont="1" applyFill="1" applyAlignment="1" applyProtection="1">
      <alignment horizontal="center"/>
      <protection locked="0"/>
    </xf>
    <xf numFmtId="166" fontId="86" fillId="6" borderId="4" xfId="0" applyNumberFormat="1" applyFont="1" applyFill="1" applyBorder="1" applyAlignment="1">
      <alignment horizontal="center" vertical="center"/>
    </xf>
    <xf numFmtId="166" fontId="86" fillId="6" borderId="5" xfId="0" applyNumberFormat="1" applyFont="1" applyFill="1" applyBorder="1" applyAlignment="1">
      <alignment horizontal="center" vertical="center"/>
    </xf>
    <xf numFmtId="166" fontId="86" fillId="6" borderId="15" xfId="0" applyNumberFormat="1" applyFont="1" applyFill="1" applyBorder="1" applyAlignment="1">
      <alignment horizontal="center" vertical="center"/>
    </xf>
    <xf numFmtId="0" fontId="7" fillId="8" borderId="172" xfId="0" applyFont="1" applyFill="1" applyBorder="1" applyAlignment="1">
      <alignment horizontal="center"/>
    </xf>
    <xf numFmtId="167" fontId="7" fillId="8" borderId="127" xfId="0" applyNumberFormat="1" applyFont="1" applyFill="1" applyBorder="1" applyAlignment="1">
      <alignment horizontal="center"/>
    </xf>
    <xf numFmtId="0" fontId="7" fillId="8" borderId="127" xfId="0" applyFont="1" applyFill="1" applyBorder="1" applyAlignment="1">
      <alignment horizontal="center"/>
    </xf>
    <xf numFmtId="0" fontId="7" fillId="8" borderId="65" xfId="0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165" fontId="38" fillId="3" borderId="0" xfId="0" applyNumberFormat="1" applyFont="1" applyFill="1" applyAlignment="1">
      <alignment horizontal="center"/>
    </xf>
    <xf numFmtId="165" fontId="38" fillId="3" borderId="96" xfId="0" applyNumberFormat="1" applyFont="1" applyFill="1" applyBorder="1" applyAlignment="1">
      <alignment horizontal="center"/>
    </xf>
    <xf numFmtId="8" fontId="37" fillId="3" borderId="8" xfId="0" applyNumberFormat="1" applyFont="1" applyFill="1" applyBorder="1" applyAlignment="1">
      <alignment horizontal="center"/>
    </xf>
    <xf numFmtId="8" fontId="37" fillId="3" borderId="24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5" fontId="1" fillId="0" borderId="30" xfId="0" applyNumberFormat="1" applyFont="1" applyBorder="1" applyAlignment="1">
      <alignment horizontal="center" textRotation="90"/>
    </xf>
    <xf numFmtId="165" fontId="1" fillId="0" borderId="21" xfId="0" applyNumberFormat="1" applyFont="1" applyBorder="1" applyAlignment="1">
      <alignment horizontal="center" textRotation="90"/>
    </xf>
    <xf numFmtId="165" fontId="1" fillId="0" borderId="22" xfId="0" applyNumberFormat="1" applyFont="1" applyBorder="1" applyAlignment="1">
      <alignment horizontal="center" textRotation="90"/>
    </xf>
    <xf numFmtId="0" fontId="4" fillId="4" borderId="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right"/>
    </xf>
    <xf numFmtId="165" fontId="4" fillId="3" borderId="20" xfId="0" applyNumberFormat="1" applyFont="1" applyFill="1" applyBorder="1" applyAlignment="1">
      <alignment horizontal="right"/>
    </xf>
    <xf numFmtId="6" fontId="4" fillId="3" borderId="3" xfId="0" applyNumberFormat="1" applyFont="1" applyFill="1" applyBorder="1" applyAlignment="1">
      <alignment horizontal="center"/>
    </xf>
    <xf numFmtId="6" fontId="4" fillId="3" borderId="20" xfId="0" applyNumberFormat="1" applyFont="1" applyFill="1" applyBorder="1" applyAlignment="1">
      <alignment horizontal="center"/>
    </xf>
    <xf numFmtId="165" fontId="37" fillId="3" borderId="8" xfId="0" applyNumberFormat="1" applyFont="1" applyFill="1" applyBorder="1" applyAlignment="1">
      <alignment horizontal="right"/>
    </xf>
    <xf numFmtId="165" fontId="37" fillId="3" borderId="24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center"/>
    </xf>
    <xf numFmtId="165" fontId="1" fillId="0" borderId="25" xfId="0" applyNumberFormat="1" applyFont="1" applyBorder="1" applyAlignment="1">
      <alignment horizontal="center" textRotation="90"/>
    </xf>
    <xf numFmtId="165" fontId="1" fillId="0" borderId="26" xfId="0" applyNumberFormat="1" applyFont="1" applyBorder="1" applyAlignment="1">
      <alignment horizontal="center" textRotation="90"/>
    </xf>
    <xf numFmtId="165" fontId="1" fillId="0" borderId="31" xfId="0" applyNumberFormat="1" applyFont="1" applyBorder="1" applyAlignment="1">
      <alignment horizontal="center" textRotation="90"/>
    </xf>
    <xf numFmtId="165" fontId="1" fillId="0" borderId="67" xfId="0" applyNumberFormat="1" applyFont="1" applyBorder="1" applyAlignment="1">
      <alignment horizontal="center" textRotation="90"/>
    </xf>
    <xf numFmtId="165" fontId="1" fillId="0" borderId="33" xfId="0" applyNumberFormat="1" applyFont="1" applyBorder="1" applyAlignment="1">
      <alignment horizontal="center" textRotation="90"/>
    </xf>
    <xf numFmtId="165" fontId="1" fillId="0" borderId="28" xfId="0" applyNumberFormat="1" applyFont="1" applyBorder="1" applyAlignment="1">
      <alignment horizontal="center" textRotation="90"/>
    </xf>
    <xf numFmtId="165" fontId="1" fillId="0" borderId="108" xfId="0" applyNumberFormat="1" applyFont="1" applyBorder="1" applyAlignment="1">
      <alignment horizontal="center" textRotation="90"/>
    </xf>
    <xf numFmtId="165" fontId="1" fillId="5" borderId="34" xfId="0" applyNumberFormat="1" applyFont="1" applyFill="1" applyBorder="1" applyAlignment="1">
      <alignment horizontal="center" textRotation="90"/>
    </xf>
    <xf numFmtId="165" fontId="1" fillId="5" borderId="36" xfId="0" applyNumberFormat="1" applyFont="1" applyFill="1" applyBorder="1" applyAlignment="1">
      <alignment horizontal="center" textRotation="90"/>
    </xf>
    <xf numFmtId="165" fontId="1" fillId="5" borderId="58" xfId="0" applyNumberFormat="1" applyFont="1" applyFill="1" applyBorder="1" applyAlignment="1">
      <alignment horizontal="center" textRotation="90"/>
    </xf>
    <xf numFmtId="165" fontId="1" fillId="0" borderId="127" xfId="0" applyNumberFormat="1" applyFont="1" applyBorder="1" applyAlignment="1">
      <alignment horizontal="center" textRotation="90"/>
    </xf>
    <xf numFmtId="165" fontId="1" fillId="0" borderId="27" xfId="0" applyNumberFormat="1" applyFont="1" applyBorder="1" applyAlignment="1">
      <alignment horizontal="center" textRotation="90"/>
    </xf>
    <xf numFmtId="165" fontId="1" fillId="0" borderId="130" xfId="0" applyNumberFormat="1" applyFont="1" applyBorder="1" applyAlignment="1">
      <alignment horizontal="center" textRotation="90"/>
    </xf>
    <xf numFmtId="165" fontId="1" fillId="0" borderId="126" xfId="0" applyNumberFormat="1" applyFont="1" applyBorder="1" applyAlignment="1">
      <alignment horizontal="center" textRotation="90"/>
    </xf>
    <xf numFmtId="165" fontId="1" fillId="0" borderId="61" xfId="0" applyNumberFormat="1" applyFont="1" applyBorder="1" applyAlignment="1">
      <alignment horizontal="center" textRotation="90"/>
    </xf>
    <xf numFmtId="165" fontId="1" fillId="0" borderId="128" xfId="0" applyNumberFormat="1" applyFont="1" applyBorder="1" applyAlignment="1">
      <alignment horizontal="center" textRotation="90"/>
    </xf>
    <xf numFmtId="165" fontId="1" fillId="0" borderId="65" xfId="0" applyNumberFormat="1" applyFont="1" applyBorder="1" applyAlignment="1">
      <alignment horizontal="center" textRotation="90"/>
    </xf>
    <xf numFmtId="165" fontId="1" fillId="0" borderId="66" xfId="0" applyNumberFormat="1" applyFont="1" applyBorder="1" applyAlignment="1">
      <alignment horizontal="center" textRotation="90"/>
    </xf>
    <xf numFmtId="165" fontId="1" fillId="0" borderId="129" xfId="0" applyNumberFormat="1" applyFont="1" applyBorder="1" applyAlignment="1">
      <alignment horizontal="center" textRotation="90"/>
    </xf>
    <xf numFmtId="165" fontId="1" fillId="0" borderId="119" xfId="0" applyNumberFormat="1" applyFont="1" applyBorder="1" applyAlignment="1">
      <alignment horizontal="center" textRotation="90"/>
    </xf>
    <xf numFmtId="165" fontId="1" fillId="0" borderId="121" xfId="0" applyNumberFormat="1" applyFont="1" applyBorder="1" applyAlignment="1">
      <alignment horizontal="center" textRotation="90"/>
    </xf>
    <xf numFmtId="165" fontId="1" fillId="0" borderId="109" xfId="0" applyNumberFormat="1" applyFont="1" applyBorder="1" applyAlignment="1">
      <alignment horizontal="center" textRotation="90"/>
    </xf>
    <xf numFmtId="165" fontId="1" fillId="5" borderId="67" xfId="0" applyNumberFormat="1" applyFont="1" applyFill="1" applyBorder="1" applyAlignment="1">
      <alignment horizontal="center" textRotation="90"/>
    </xf>
    <xf numFmtId="165" fontId="1" fillId="5" borderId="21" xfId="0" applyNumberFormat="1" applyFont="1" applyFill="1" applyBorder="1" applyAlignment="1">
      <alignment horizontal="center" textRotation="90"/>
    </xf>
    <xf numFmtId="165" fontId="1" fillId="5" borderId="22" xfId="0" applyNumberFormat="1" applyFont="1" applyFill="1" applyBorder="1" applyAlignment="1">
      <alignment horizontal="center" textRotation="90"/>
    </xf>
    <xf numFmtId="165" fontId="1" fillId="5" borderId="25" xfId="0" applyNumberFormat="1" applyFont="1" applyFill="1" applyBorder="1" applyAlignment="1">
      <alignment horizontal="center" textRotation="90"/>
    </xf>
    <xf numFmtId="165" fontId="1" fillId="5" borderId="26" xfId="0" applyNumberFormat="1" applyFont="1" applyFill="1" applyBorder="1" applyAlignment="1">
      <alignment horizontal="center" textRotation="90"/>
    </xf>
    <xf numFmtId="165" fontId="1" fillId="5" borderId="31" xfId="0" applyNumberFormat="1" applyFont="1" applyFill="1" applyBorder="1" applyAlignment="1">
      <alignment horizontal="center" textRotation="90"/>
    </xf>
    <xf numFmtId="0" fontId="4" fillId="2" borderId="13" xfId="0" applyFont="1" applyFill="1" applyBorder="1" applyAlignment="1">
      <alignment horizontal="center" vertical="center" textRotation="90" wrapText="1"/>
    </xf>
    <xf numFmtId="0" fontId="4" fillId="2" borderId="18" xfId="0" applyFont="1" applyFill="1" applyBorder="1" applyAlignment="1">
      <alignment horizontal="center" vertical="center" textRotation="90" wrapText="1"/>
    </xf>
    <xf numFmtId="0" fontId="4" fillId="2" borderId="110" xfId="0" applyFont="1" applyFill="1" applyBorder="1" applyAlignment="1">
      <alignment horizontal="center" vertical="center" textRotation="90" wrapText="1"/>
    </xf>
    <xf numFmtId="165" fontId="1" fillId="0" borderId="32" xfId="0" applyNumberFormat="1" applyFont="1" applyBorder="1" applyAlignment="1">
      <alignment horizontal="center" textRotation="90"/>
    </xf>
    <xf numFmtId="165" fontId="1" fillId="0" borderId="35" xfId="0" applyNumberFormat="1" applyFont="1" applyBorder="1" applyAlignment="1">
      <alignment horizontal="center" textRotation="90"/>
    </xf>
    <xf numFmtId="165" fontId="1" fillId="0" borderId="23" xfId="0" applyNumberFormat="1" applyFont="1" applyBorder="1" applyAlignment="1">
      <alignment horizontal="center" textRotation="90"/>
    </xf>
    <xf numFmtId="0" fontId="2" fillId="2" borderId="10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10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 wrapText="1"/>
    </xf>
    <xf numFmtId="0" fontId="11" fillId="7" borderId="110" xfId="0" applyFont="1" applyFill="1" applyBorder="1" applyAlignment="1">
      <alignment horizontal="center" vertical="center" wrapText="1"/>
    </xf>
    <xf numFmtId="0" fontId="4" fillId="10" borderId="30" xfId="0" applyFont="1" applyFill="1" applyBorder="1" applyAlignment="1">
      <alignment horizontal="center" wrapText="1"/>
    </xf>
    <xf numFmtId="0" fontId="4" fillId="10" borderId="21" xfId="0" applyFont="1" applyFill="1" applyBorder="1" applyAlignment="1">
      <alignment horizontal="center" wrapText="1"/>
    </xf>
    <xf numFmtId="0" fontId="5" fillId="6" borderId="15" xfId="0" applyFont="1" applyFill="1" applyBorder="1" applyAlignment="1">
      <alignment horizontal="center"/>
    </xf>
    <xf numFmtId="0" fontId="2" fillId="2" borderId="9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05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166" fontId="9" fillId="6" borderId="4" xfId="0" applyNumberFormat="1" applyFont="1" applyFill="1" applyBorder="1" applyAlignment="1">
      <alignment horizontal="center" vertical="center"/>
    </xf>
    <xf numFmtId="166" fontId="9" fillId="6" borderId="5" xfId="0" applyNumberFormat="1" applyFont="1" applyFill="1" applyBorder="1" applyAlignment="1">
      <alignment horizontal="center" vertical="center"/>
    </xf>
    <xf numFmtId="166" fontId="9" fillId="6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27" fillId="5" borderId="5" xfId="0" applyNumberFormat="1" applyFont="1" applyFill="1" applyBorder="1" applyAlignment="1">
      <alignment horizontal="center"/>
    </xf>
    <xf numFmtId="167" fontId="27" fillId="0" borderId="5" xfId="0" applyNumberFormat="1" applyFont="1" applyBorder="1" applyAlignment="1">
      <alignment horizontal="center"/>
    </xf>
    <xf numFmtId="167" fontId="27" fillId="0" borderId="15" xfId="0" applyNumberFormat="1" applyFont="1" applyBorder="1" applyAlignment="1">
      <alignment horizontal="center"/>
    </xf>
    <xf numFmtId="0" fontId="27" fillId="3" borderId="2" xfId="0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27" fillId="3" borderId="8" xfId="0" applyFont="1" applyFill="1" applyBorder="1" applyAlignment="1">
      <alignment horizontal="center"/>
    </xf>
    <xf numFmtId="6" fontId="27" fillId="3" borderId="8" xfId="0" applyNumberFormat="1" applyFont="1" applyFill="1" applyBorder="1" applyAlignment="1">
      <alignment horizontal="center"/>
    </xf>
    <xf numFmtId="6" fontId="27" fillId="3" borderId="24" xfId="0" applyNumberFormat="1" applyFont="1" applyFill="1" applyBorder="1" applyAlignment="1">
      <alignment horizontal="center"/>
    </xf>
    <xf numFmtId="6" fontId="27" fillId="0" borderId="91" xfId="0" applyNumberFormat="1" applyFont="1" applyBorder="1" applyAlignment="1">
      <alignment horizontal="center"/>
    </xf>
    <xf numFmtId="6" fontId="27" fillId="0" borderId="90" xfId="0" applyNumberFormat="1" applyFont="1" applyBorder="1" applyAlignment="1">
      <alignment horizontal="center"/>
    </xf>
    <xf numFmtId="6" fontId="27" fillId="0" borderId="3" xfId="0" applyNumberFormat="1" applyFont="1" applyBorder="1" applyAlignment="1">
      <alignment horizontal="center"/>
    </xf>
    <xf numFmtId="6" fontId="27" fillId="0" borderId="20" xfId="0" applyNumberFormat="1" applyFont="1" applyBorder="1" applyAlignment="1">
      <alignment horizontal="center"/>
    </xf>
    <xf numFmtId="165" fontId="29" fillId="3" borderId="3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20" xfId="0" applyBorder="1"/>
    <xf numFmtId="8" fontId="31" fillId="3" borderId="8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24" xfId="0" applyBorder="1"/>
    <xf numFmtId="0" fontId="2" fillId="12" borderId="20" xfId="0" applyFont="1" applyFill="1" applyBorder="1" applyAlignment="1">
      <alignment horizontal="center" vertical="center"/>
    </xf>
    <xf numFmtId="0" fontId="2" fillId="12" borderId="96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 wrapText="1"/>
    </xf>
    <xf numFmtId="0" fontId="4" fillId="10" borderId="65" xfId="0" applyFont="1" applyFill="1" applyBorder="1" applyAlignment="1">
      <alignment horizontal="center" vertical="center" wrapText="1"/>
    </xf>
    <xf numFmtId="0" fontId="4" fillId="10" borderId="66" xfId="0" applyFont="1" applyFill="1" applyBorder="1" applyAlignment="1">
      <alignment horizontal="center" vertical="center" wrapText="1"/>
    </xf>
    <xf numFmtId="0" fontId="4" fillId="10" borderId="67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/>
    </xf>
    <xf numFmtId="165" fontId="41" fillId="8" borderId="101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102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103" xfId="0" applyNumberFormat="1" applyFont="1" applyFill="1" applyBorder="1" applyAlignment="1" applyProtection="1">
      <alignment horizontal="center" vertical="center" textRotation="90"/>
      <protection locked="0"/>
    </xf>
    <xf numFmtId="165" fontId="41" fillId="0" borderId="32" xfId="0" applyNumberFormat="1" applyFont="1" applyBorder="1" applyAlignment="1" applyProtection="1">
      <alignment horizontal="center" vertical="center" textRotation="90"/>
      <protection locked="0"/>
    </xf>
    <xf numFmtId="165" fontId="41" fillId="0" borderId="35" xfId="0" applyNumberFormat="1" applyFont="1" applyBorder="1" applyAlignment="1" applyProtection="1">
      <alignment horizontal="center" vertical="center" textRotation="90"/>
      <protection locked="0"/>
    </xf>
    <xf numFmtId="165" fontId="41" fillId="0" borderId="43" xfId="0" applyNumberFormat="1" applyFont="1" applyBorder="1" applyAlignment="1" applyProtection="1">
      <alignment horizontal="center" vertical="center" textRotation="90"/>
      <protection locked="0"/>
    </xf>
    <xf numFmtId="165" fontId="41" fillId="8" borderId="32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35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43" xfId="0" applyNumberFormat="1" applyFont="1" applyFill="1" applyBorder="1" applyAlignment="1" applyProtection="1">
      <alignment horizontal="center" vertical="center" textRotation="90"/>
      <protection locked="0"/>
    </xf>
    <xf numFmtId="165" fontId="1" fillId="0" borderId="33" xfId="0" applyNumberFormat="1" applyFont="1" applyBorder="1" applyAlignment="1" applyProtection="1">
      <alignment horizontal="center" vertical="center" textRotation="90"/>
      <protection locked="0"/>
    </xf>
    <xf numFmtId="165" fontId="1" fillId="0" borderId="28" xfId="0" applyNumberFormat="1" applyFont="1" applyBorder="1" applyAlignment="1" applyProtection="1">
      <alignment horizontal="center" vertical="center" textRotation="90"/>
      <protection locked="0"/>
    </xf>
    <xf numFmtId="165" fontId="1" fillId="0" borderId="46" xfId="0" applyNumberFormat="1" applyFont="1" applyBorder="1" applyAlignment="1" applyProtection="1">
      <alignment horizontal="center" vertical="center" textRotation="90"/>
      <protection locked="0"/>
    </xf>
    <xf numFmtId="0" fontId="2" fillId="2" borderId="142" xfId="0" applyFont="1" applyFill="1" applyBorder="1" applyAlignment="1">
      <alignment horizontal="center" vertical="center"/>
    </xf>
    <xf numFmtId="0" fontId="2" fillId="2" borderId="143" xfId="0" applyFont="1" applyFill="1" applyBorder="1" applyAlignment="1">
      <alignment horizontal="center" vertical="center"/>
    </xf>
    <xf numFmtId="0" fontId="2" fillId="2" borderId="144" xfId="0" applyFont="1" applyFill="1" applyBorder="1" applyAlignment="1">
      <alignment horizontal="center" vertical="center"/>
    </xf>
    <xf numFmtId="165" fontId="1" fillId="8" borderId="27" xfId="0" applyNumberFormat="1" applyFont="1" applyFill="1" applyBorder="1" applyAlignment="1" applyProtection="1">
      <alignment horizontal="center" vertical="center" textRotation="90"/>
      <protection locked="0"/>
    </xf>
    <xf numFmtId="165" fontId="1" fillId="8" borderId="47" xfId="0" applyNumberFormat="1" applyFont="1" applyFill="1" applyBorder="1" applyAlignment="1" applyProtection="1">
      <alignment horizontal="center" vertical="center" textRotation="90"/>
      <protection locked="0"/>
    </xf>
    <xf numFmtId="0" fontId="4" fillId="13" borderId="65" xfId="0" applyFont="1" applyFill="1" applyBorder="1" applyAlignment="1">
      <alignment horizontal="center" vertical="center" wrapText="1"/>
    </xf>
    <xf numFmtId="0" fontId="4" fillId="13" borderId="66" xfId="0" applyFont="1" applyFill="1" applyBorder="1" applyAlignment="1">
      <alignment horizontal="center" vertical="center" wrapText="1"/>
    </xf>
    <xf numFmtId="165" fontId="1" fillId="0" borderId="27" xfId="0" applyNumberFormat="1" applyFont="1" applyBorder="1" applyAlignment="1" applyProtection="1">
      <alignment horizontal="center" vertical="center" textRotation="90"/>
      <protection locked="0"/>
    </xf>
    <xf numFmtId="165" fontId="1" fillId="0" borderId="47" xfId="0" applyNumberFormat="1" applyFont="1" applyBorder="1" applyAlignment="1" applyProtection="1">
      <alignment horizontal="center" vertical="center" textRotation="90"/>
      <protection locked="0"/>
    </xf>
    <xf numFmtId="0" fontId="2" fillId="2" borderId="138" xfId="0" applyFont="1" applyFill="1" applyBorder="1" applyAlignment="1">
      <alignment horizontal="center" vertical="center"/>
    </xf>
    <xf numFmtId="0" fontId="2" fillId="2" borderId="145" xfId="0" applyFont="1" applyFill="1" applyBorder="1" applyAlignment="1">
      <alignment horizontal="center" vertical="center"/>
    </xf>
    <xf numFmtId="0" fontId="2" fillId="2" borderId="139" xfId="0" applyFont="1" applyFill="1" applyBorder="1" applyAlignment="1">
      <alignment horizontal="center" vertical="center"/>
    </xf>
    <xf numFmtId="0" fontId="2" fillId="2" borderId="141" xfId="0" applyFont="1" applyFill="1" applyBorder="1" applyAlignment="1">
      <alignment horizontal="center" vertical="center"/>
    </xf>
    <xf numFmtId="0" fontId="2" fillId="2" borderId="140" xfId="0" applyFont="1" applyFill="1" applyBorder="1" applyAlignment="1">
      <alignment horizontal="center" vertical="center"/>
    </xf>
    <xf numFmtId="0" fontId="2" fillId="2" borderId="149" xfId="0" applyFont="1" applyFill="1" applyBorder="1" applyAlignment="1">
      <alignment horizontal="center" vertical="center"/>
    </xf>
    <xf numFmtId="0" fontId="2" fillId="2" borderId="150" xfId="0" applyFont="1" applyFill="1" applyBorder="1" applyAlignment="1">
      <alignment horizontal="center" vertical="center"/>
    </xf>
    <xf numFmtId="0" fontId="2" fillId="2" borderId="151" xfId="0" applyFont="1" applyFill="1" applyBorder="1" applyAlignment="1">
      <alignment horizontal="center" vertical="center"/>
    </xf>
    <xf numFmtId="165" fontId="41" fillId="22" borderId="25" xfId="0" applyNumberFormat="1" applyFont="1" applyFill="1" applyBorder="1" applyAlignment="1" applyProtection="1">
      <alignment horizontal="center" vertical="center" textRotation="90"/>
      <protection locked="0"/>
    </xf>
    <xf numFmtId="165" fontId="41" fillId="22" borderId="26" xfId="0" applyNumberFormat="1" applyFont="1" applyFill="1" applyBorder="1" applyAlignment="1" applyProtection="1">
      <alignment horizontal="center" vertical="center" textRotation="90"/>
      <protection locked="0"/>
    </xf>
    <xf numFmtId="165" fontId="41" fillId="22" borderId="42" xfId="0" applyNumberFormat="1" applyFont="1" applyFill="1" applyBorder="1" applyAlignment="1" applyProtection="1">
      <alignment horizontal="center" vertical="center" textRotation="90"/>
      <protection locked="0"/>
    </xf>
    <xf numFmtId="165" fontId="41" fillId="0" borderId="99" xfId="0" applyNumberFormat="1" applyFont="1" applyBorder="1" applyAlignment="1" applyProtection="1">
      <alignment horizontal="center" vertical="center" textRotation="90"/>
      <protection locked="0"/>
    </xf>
    <xf numFmtId="165" fontId="41" fillId="0" borderId="66" xfId="0" applyNumberFormat="1" applyFont="1" applyBorder="1" applyAlignment="1" applyProtection="1">
      <alignment horizontal="center" vertical="center" textRotation="90"/>
      <protection locked="0"/>
    </xf>
    <xf numFmtId="165" fontId="41" fillId="0" borderId="100" xfId="0" applyNumberFormat="1" applyFont="1" applyBorder="1" applyAlignment="1" applyProtection="1">
      <alignment horizontal="center" vertical="center" textRotation="90"/>
      <protection locked="0"/>
    </xf>
    <xf numFmtId="165" fontId="41" fillId="8" borderId="99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66" xfId="0" applyNumberFormat="1" applyFont="1" applyFill="1" applyBorder="1" applyAlignment="1" applyProtection="1">
      <alignment horizontal="center" vertical="center" textRotation="90"/>
      <protection locked="0"/>
    </xf>
    <xf numFmtId="165" fontId="41" fillId="8" borderId="100" xfId="0" applyNumberFormat="1" applyFont="1" applyFill="1" applyBorder="1" applyAlignment="1" applyProtection="1">
      <alignment horizontal="center" vertical="center" textRotation="90"/>
      <protection locked="0"/>
    </xf>
    <xf numFmtId="165" fontId="24" fillId="17" borderId="25" xfId="0" applyNumberFormat="1" applyFont="1" applyFill="1" applyBorder="1" applyAlignment="1" applyProtection="1">
      <alignment horizontal="center" vertical="center" textRotation="90"/>
      <protection locked="0"/>
    </xf>
    <xf numFmtId="165" fontId="24" fillId="17" borderId="26" xfId="0" applyNumberFormat="1" applyFont="1" applyFill="1" applyBorder="1" applyAlignment="1" applyProtection="1">
      <alignment horizontal="center" vertical="center" textRotation="90"/>
      <protection locked="0"/>
    </xf>
    <xf numFmtId="165" fontId="24" fillId="17" borderId="42" xfId="0" applyNumberFormat="1" applyFont="1" applyFill="1" applyBorder="1" applyAlignment="1" applyProtection="1">
      <alignment horizontal="center" vertical="center" textRotation="90"/>
      <protection locked="0"/>
    </xf>
    <xf numFmtId="0" fontId="52" fillId="0" borderId="13" xfId="0" applyFont="1" applyBorder="1" applyAlignment="1">
      <alignment horizontal="center" vertical="center" textRotation="255"/>
    </xf>
    <xf numFmtId="0" fontId="52" fillId="0" borderId="18" xfId="0" applyFont="1" applyBorder="1" applyAlignment="1">
      <alignment horizontal="center" vertical="center" textRotation="255"/>
    </xf>
    <xf numFmtId="0" fontId="52" fillId="0" borderId="110" xfId="0" applyFont="1" applyBorder="1" applyAlignment="1">
      <alignment horizontal="center" vertical="center" textRotation="255"/>
    </xf>
    <xf numFmtId="0" fontId="49" fillId="0" borderId="13" xfId="0" applyFont="1" applyBorder="1" applyAlignment="1">
      <alignment horizontal="center" vertical="center" textRotation="255" wrapText="1"/>
    </xf>
    <xf numFmtId="0" fontId="49" fillId="0" borderId="18" xfId="0" applyFont="1" applyBorder="1" applyAlignment="1">
      <alignment horizontal="center" vertical="center" textRotation="255" wrapText="1"/>
    </xf>
    <xf numFmtId="0" fontId="49" fillId="0" borderId="110" xfId="0" applyFont="1" applyBorder="1" applyAlignment="1">
      <alignment horizontal="center" vertical="center" textRotation="255" wrapText="1"/>
    </xf>
    <xf numFmtId="0" fontId="49" fillId="0" borderId="13" xfId="0" applyFont="1" applyBorder="1" applyAlignment="1">
      <alignment horizontal="center" vertical="center" textRotation="255"/>
    </xf>
    <xf numFmtId="0" fontId="49" fillId="0" borderId="18" xfId="0" applyFont="1" applyBorder="1" applyAlignment="1">
      <alignment horizontal="center" vertical="center" textRotation="255"/>
    </xf>
    <xf numFmtId="0" fontId="49" fillId="0" borderId="110" xfId="0" applyFont="1" applyBorder="1" applyAlignment="1">
      <alignment horizontal="center" vertical="center" textRotation="255"/>
    </xf>
    <xf numFmtId="0" fontId="49" fillId="0" borderId="13" xfId="0" applyFont="1" applyBorder="1" applyAlignment="1">
      <alignment horizontal="center" vertical="center" textRotation="255" shrinkToFit="1"/>
    </xf>
    <xf numFmtId="0" fontId="49" fillId="0" borderId="18" xfId="0" applyFont="1" applyBorder="1" applyAlignment="1">
      <alignment horizontal="center" vertical="center" textRotation="255" shrinkToFit="1"/>
    </xf>
    <xf numFmtId="0" fontId="49" fillId="0" borderId="110" xfId="0" applyFont="1" applyBorder="1" applyAlignment="1">
      <alignment horizontal="center" vertical="center" textRotation="255" shrinkToFit="1"/>
    </xf>
    <xf numFmtId="0" fontId="26" fillId="0" borderId="13" xfId="0" applyFont="1" applyBorder="1" applyAlignment="1">
      <alignment horizontal="center" vertical="center" textRotation="255"/>
    </xf>
    <xf numFmtId="0" fontId="26" fillId="0" borderId="18" xfId="0" applyFont="1" applyBorder="1" applyAlignment="1">
      <alignment horizontal="center" vertical="center" textRotation="255"/>
    </xf>
    <xf numFmtId="0" fontId="26" fillId="0" borderId="110" xfId="0" applyFont="1" applyBorder="1" applyAlignment="1">
      <alignment horizontal="center" vertical="center" textRotation="255"/>
    </xf>
    <xf numFmtId="0" fontId="112" fillId="8" borderId="1" xfId="0" applyFont="1" applyFill="1" applyBorder="1" applyAlignment="1">
      <alignment horizontal="center"/>
    </xf>
    <xf numFmtId="0" fontId="112" fillId="8" borderId="5" xfId="0" applyFont="1" applyFill="1" applyBorder="1" applyAlignment="1">
      <alignment horizontal="center"/>
    </xf>
    <xf numFmtId="0" fontId="112" fillId="8" borderId="15" xfId="0" applyFont="1" applyFill="1" applyBorder="1" applyAlignment="1">
      <alignment horizontal="center"/>
    </xf>
    <xf numFmtId="0" fontId="109" fillId="8" borderId="4" xfId="0" applyFont="1" applyFill="1" applyBorder="1" applyAlignment="1">
      <alignment horizontal="center"/>
    </xf>
    <xf numFmtId="0" fontId="109" fillId="8" borderId="5" xfId="0" applyFont="1" applyFill="1" applyBorder="1" applyAlignment="1">
      <alignment horizontal="center"/>
    </xf>
    <xf numFmtId="0" fontId="109" fillId="8" borderId="15" xfId="0" applyFont="1" applyFill="1" applyBorder="1" applyAlignment="1">
      <alignment horizontal="center"/>
    </xf>
    <xf numFmtId="167" fontId="115" fillId="0" borderId="4" xfId="0" applyNumberFormat="1" applyFont="1" applyBorder="1" applyAlignment="1">
      <alignment horizontal="center"/>
    </xf>
    <xf numFmtId="167" fontId="115" fillId="0" borderId="5" xfId="0" applyNumberFormat="1" applyFont="1" applyBorder="1" applyAlignment="1">
      <alignment horizontal="center"/>
    </xf>
    <xf numFmtId="167" fontId="115" fillId="0" borderId="15" xfId="0" applyNumberFormat="1" applyFont="1" applyBorder="1" applyAlignment="1">
      <alignment horizontal="center"/>
    </xf>
    <xf numFmtId="0" fontId="109" fillId="0" borderId="4" xfId="0" applyFont="1" applyBorder="1" applyAlignment="1">
      <alignment horizontal="center"/>
    </xf>
    <xf numFmtId="0" fontId="109" fillId="0" borderId="5" xfId="0" applyFont="1" applyBorder="1" applyAlignment="1">
      <alignment horizontal="center"/>
    </xf>
    <xf numFmtId="0" fontId="109" fillId="0" borderId="15" xfId="0" applyFont="1" applyBorder="1" applyAlignment="1">
      <alignment horizontal="center"/>
    </xf>
    <xf numFmtId="49" fontId="109" fillId="0" borderId="4" xfId="0" applyNumberFormat="1" applyFont="1" applyBorder="1" applyAlignment="1">
      <alignment horizontal="center"/>
    </xf>
    <xf numFmtId="49" fontId="109" fillId="0" borderId="5" xfId="0" applyNumberFormat="1" applyFont="1" applyBorder="1" applyAlignment="1">
      <alignment horizontal="center"/>
    </xf>
    <xf numFmtId="49" fontId="109" fillId="0" borderId="15" xfId="0" applyNumberFormat="1" applyFont="1" applyBorder="1" applyAlignment="1">
      <alignment horizontal="center"/>
    </xf>
    <xf numFmtId="0" fontId="112" fillId="8" borderId="4" xfId="0" applyFont="1" applyFill="1" applyBorder="1" applyAlignment="1">
      <alignment horizontal="center"/>
    </xf>
    <xf numFmtId="0" fontId="112" fillId="8" borderId="179" xfId="0" applyFont="1" applyFill="1" applyBorder="1" applyAlignment="1">
      <alignment horizontal="center"/>
    </xf>
    <xf numFmtId="0" fontId="109" fillId="0" borderId="7" xfId="0" applyFont="1" applyBorder="1" applyAlignment="1">
      <alignment horizontal="center"/>
    </xf>
    <xf numFmtId="0" fontId="109" fillId="0" borderId="8" xfId="0" applyFont="1" applyBorder="1" applyAlignment="1">
      <alignment horizontal="center"/>
    </xf>
    <xf numFmtId="0" fontId="109" fillId="0" borderId="24" xfId="0" applyFont="1" applyBorder="1" applyAlignment="1">
      <alignment horizontal="center"/>
    </xf>
    <xf numFmtId="0" fontId="112" fillId="0" borderId="8" xfId="0" applyFont="1" applyBorder="1" applyAlignment="1">
      <alignment horizontal="center"/>
    </xf>
    <xf numFmtId="0" fontId="112" fillId="0" borderId="24" xfId="0" applyFont="1" applyBorder="1" applyAlignment="1">
      <alignment horizontal="center"/>
    </xf>
    <xf numFmtId="8" fontId="108" fillId="0" borderId="8" xfId="0" applyNumberFormat="1" applyFont="1" applyBorder="1" applyAlignment="1">
      <alignment horizontal="center"/>
    </xf>
    <xf numFmtId="0" fontId="108" fillId="0" borderId="8" xfId="0" applyFont="1" applyBorder="1" applyAlignment="1">
      <alignment horizontal="center"/>
    </xf>
    <xf numFmtId="0" fontId="108" fillId="0" borderId="24" xfId="0" applyFont="1" applyBorder="1" applyAlignment="1">
      <alignment horizontal="center"/>
    </xf>
    <xf numFmtId="6" fontId="115" fillId="0" borderId="4" xfId="0" applyNumberFormat="1" applyFont="1" applyBorder="1" applyAlignment="1">
      <alignment horizontal="center"/>
    </xf>
    <xf numFmtId="6" fontId="115" fillId="0" borderId="5" xfId="0" applyNumberFormat="1" applyFont="1" applyBorder="1" applyAlignment="1">
      <alignment horizontal="center"/>
    </xf>
    <xf numFmtId="6" fontId="115" fillId="0" borderId="15" xfId="0" applyNumberFormat="1" applyFont="1" applyBorder="1" applyAlignment="1">
      <alignment horizontal="center"/>
    </xf>
    <xf numFmtId="8" fontId="112" fillId="0" borderId="4" xfId="0" applyNumberFormat="1" applyFont="1" applyBorder="1" applyAlignment="1">
      <alignment horizontal="center"/>
    </xf>
    <xf numFmtId="0" fontId="112" fillId="0" borderId="5" xfId="0" applyFont="1" applyBorder="1" applyAlignment="1">
      <alignment horizontal="center"/>
    </xf>
    <xf numFmtId="0" fontId="112" fillId="0" borderId="15" xfId="0" applyFont="1" applyBorder="1" applyAlignment="1">
      <alignment horizontal="center"/>
    </xf>
    <xf numFmtId="0" fontId="109" fillId="3" borderId="4" xfId="0" applyFont="1" applyFill="1" applyBorder="1" applyAlignment="1">
      <alignment horizontal="center"/>
    </xf>
    <xf numFmtId="0" fontId="109" fillId="3" borderId="5" xfId="0" applyFont="1" applyFill="1" applyBorder="1" applyAlignment="1">
      <alignment horizontal="center"/>
    </xf>
    <xf numFmtId="165" fontId="116" fillId="3" borderId="5" xfId="0" applyNumberFormat="1" applyFont="1" applyFill="1" applyBorder="1" applyAlignment="1">
      <alignment horizontal="center"/>
    </xf>
    <xf numFmtId="0" fontId="108" fillId="0" borderId="5" xfId="0" applyFont="1" applyBorder="1"/>
    <xf numFmtId="0" fontId="108" fillId="0" borderId="15" xfId="0" applyFont="1" applyBorder="1"/>
    <xf numFmtId="0" fontId="109" fillId="0" borderId="0" xfId="0" applyFont="1" applyAlignment="1">
      <alignment horizontal="center"/>
    </xf>
    <xf numFmtId="170" fontId="108" fillId="0" borderId="0" xfId="0" applyNumberFormat="1" applyFont="1" applyAlignment="1">
      <alignment horizontal="center"/>
    </xf>
    <xf numFmtId="170" fontId="108" fillId="0" borderId="96" xfId="0" applyNumberFormat="1" applyFont="1" applyBorder="1" applyAlignment="1">
      <alignment horizontal="center"/>
    </xf>
    <xf numFmtId="6" fontId="114" fillId="0" borderId="4" xfId="0" applyNumberFormat="1" applyFont="1" applyBorder="1" applyAlignment="1">
      <alignment horizontal="center"/>
    </xf>
    <xf numFmtId="0" fontId="114" fillId="0" borderId="5" xfId="0" applyFont="1" applyBorder="1" applyAlignment="1">
      <alignment horizontal="center"/>
    </xf>
    <xf numFmtId="0" fontId="114" fillId="0" borderId="15" xfId="0" applyFont="1" applyBorder="1" applyAlignment="1">
      <alignment horizontal="center"/>
    </xf>
    <xf numFmtId="0" fontId="109" fillId="0" borderId="3" xfId="0" applyFont="1" applyBorder="1" applyAlignment="1">
      <alignment horizontal="center"/>
    </xf>
    <xf numFmtId="8" fontId="108" fillId="0" borderId="3" xfId="0" applyNumberFormat="1" applyFont="1" applyBorder="1" applyAlignment="1">
      <alignment horizontal="center"/>
    </xf>
    <xf numFmtId="0" fontId="108" fillId="0" borderId="3" xfId="0" applyFont="1" applyBorder="1" applyAlignment="1">
      <alignment horizontal="center"/>
    </xf>
    <xf numFmtId="0" fontId="108" fillId="0" borderId="20" xfId="0" applyFont="1" applyBorder="1" applyAlignment="1">
      <alignment horizontal="center"/>
    </xf>
    <xf numFmtId="0" fontId="115" fillId="0" borderId="5" xfId="0" applyFont="1" applyBorder="1" applyAlignment="1">
      <alignment horizontal="center"/>
    </xf>
    <xf numFmtId="0" fontId="115" fillId="0" borderId="15" xfId="0" applyFont="1" applyBorder="1" applyAlignment="1">
      <alignment horizontal="center"/>
    </xf>
    <xf numFmtId="164" fontId="110" fillId="0" borderId="0" xfId="129" applyFont="1" applyAlignment="1" applyProtection="1">
      <alignment horizontal="center"/>
    </xf>
    <xf numFmtId="0" fontId="109" fillId="8" borderId="4" xfId="0" applyFont="1" applyFill="1" applyBorder="1" applyAlignment="1">
      <alignment horizontal="center" vertical="center"/>
    </xf>
    <xf numFmtId="0" fontId="109" fillId="8" borderId="5" xfId="0" applyFont="1" applyFill="1" applyBorder="1" applyAlignment="1">
      <alignment horizontal="center" vertical="center"/>
    </xf>
    <xf numFmtId="0" fontId="109" fillId="8" borderId="15" xfId="0" applyFont="1" applyFill="1" applyBorder="1" applyAlignment="1">
      <alignment horizontal="center" vertical="center"/>
    </xf>
    <xf numFmtId="0" fontId="109" fillId="5" borderId="4" xfId="0" applyFont="1" applyFill="1" applyBorder="1" applyAlignment="1">
      <alignment horizontal="center"/>
    </xf>
    <xf numFmtId="0" fontId="109" fillId="5" borderId="5" xfId="0" applyFont="1" applyFill="1" applyBorder="1" applyAlignment="1">
      <alignment horizontal="center"/>
    </xf>
    <xf numFmtId="165" fontId="109" fillId="5" borderId="5" xfId="0" applyNumberFormat="1" applyFont="1" applyFill="1" applyBorder="1" applyAlignment="1">
      <alignment horizontal="center"/>
    </xf>
    <xf numFmtId="0" fontId="109" fillId="4" borderId="4" xfId="0" applyFont="1" applyFill="1" applyBorder="1" applyAlignment="1">
      <alignment horizontal="center"/>
    </xf>
    <xf numFmtId="0" fontId="109" fillId="4" borderId="5" xfId="0" applyFont="1" applyFill="1" applyBorder="1" applyAlignment="1">
      <alignment horizontal="center"/>
    </xf>
    <xf numFmtId="0" fontId="109" fillId="4" borderId="15" xfId="0" applyFont="1" applyFill="1" applyBorder="1" applyAlignment="1">
      <alignment horizontal="center"/>
    </xf>
    <xf numFmtId="0" fontId="109" fillId="11" borderId="4" xfId="0" applyFont="1" applyFill="1" applyBorder="1" applyAlignment="1">
      <alignment horizontal="center"/>
    </xf>
    <xf numFmtId="0" fontId="109" fillId="11" borderId="5" xfId="0" applyFont="1" applyFill="1" applyBorder="1" applyAlignment="1">
      <alignment horizontal="center"/>
    </xf>
    <xf numFmtId="0" fontId="109" fillId="11" borderId="15" xfId="0" applyFont="1" applyFill="1" applyBorder="1" applyAlignment="1">
      <alignment horizontal="center"/>
    </xf>
    <xf numFmtId="6" fontId="109" fillId="0" borderId="4" xfId="0" applyNumberFormat="1" applyFont="1" applyBorder="1" applyAlignment="1">
      <alignment horizontal="center"/>
    </xf>
    <xf numFmtId="6" fontId="109" fillId="0" borderId="5" xfId="0" applyNumberFormat="1" applyFont="1" applyBorder="1" applyAlignment="1">
      <alignment horizontal="center"/>
    </xf>
    <xf numFmtId="6" fontId="109" fillId="0" borderId="15" xfId="0" applyNumberFormat="1" applyFont="1" applyBorder="1" applyAlignment="1">
      <alignment horizontal="center"/>
    </xf>
    <xf numFmtId="165" fontId="51" fillId="0" borderId="139" xfId="0" applyNumberFormat="1" applyFont="1" applyBorder="1" applyAlignment="1" applyProtection="1">
      <alignment horizontal="center" vertical="center" textRotation="90"/>
      <protection locked="0"/>
    </xf>
    <xf numFmtId="165" fontId="51" fillId="0" borderId="27" xfId="0" applyNumberFormat="1" applyFont="1" applyBorder="1" applyAlignment="1" applyProtection="1">
      <alignment horizontal="center" vertical="center" textRotation="90"/>
      <protection locked="0"/>
    </xf>
    <xf numFmtId="165" fontId="51" fillId="0" borderId="47" xfId="0" applyNumberFormat="1" applyFont="1" applyBorder="1" applyAlignment="1" applyProtection="1">
      <alignment horizontal="center" vertical="center" textRotation="90"/>
      <protection locked="0"/>
    </xf>
    <xf numFmtId="165" fontId="25" fillId="8" borderId="139" xfId="0" applyNumberFormat="1" applyFont="1" applyFill="1" applyBorder="1" applyAlignment="1" applyProtection="1">
      <alignment horizontal="center" vertical="center" textRotation="90"/>
      <protection locked="0"/>
    </xf>
    <xf numFmtId="165" fontId="25" fillId="8" borderId="27" xfId="0" applyNumberFormat="1" applyFont="1" applyFill="1" applyBorder="1" applyAlignment="1" applyProtection="1">
      <alignment horizontal="center" vertical="center" textRotation="90"/>
      <protection locked="0"/>
    </xf>
    <xf numFmtId="165" fontId="25" fillId="8" borderId="47" xfId="0" applyNumberFormat="1" applyFont="1" applyFill="1" applyBorder="1" applyAlignment="1" applyProtection="1">
      <alignment horizontal="center" vertical="center" textRotation="90"/>
      <protection locked="0"/>
    </xf>
    <xf numFmtId="165" fontId="51" fillId="8" borderId="139" xfId="0" applyNumberFormat="1" applyFont="1" applyFill="1" applyBorder="1" applyAlignment="1" applyProtection="1">
      <alignment horizontal="center" vertical="center" textRotation="90"/>
      <protection locked="0"/>
    </xf>
    <xf numFmtId="165" fontId="51" fillId="8" borderId="27" xfId="0" applyNumberFormat="1" applyFont="1" applyFill="1" applyBorder="1" applyAlignment="1" applyProtection="1">
      <alignment horizontal="center" vertical="center" textRotation="90"/>
      <protection locked="0"/>
    </xf>
    <xf numFmtId="165" fontId="51" fillId="8" borderId="47" xfId="0" applyNumberFormat="1" applyFont="1" applyFill="1" applyBorder="1" applyAlignment="1" applyProtection="1">
      <alignment horizontal="center" vertical="center" textRotation="90"/>
      <protection locked="0"/>
    </xf>
    <xf numFmtId="165" fontId="51" fillId="8" borderId="141" xfId="0" applyNumberFormat="1" applyFont="1" applyFill="1" applyBorder="1" applyAlignment="1" applyProtection="1">
      <alignment horizontal="center" vertical="center" textRotation="90"/>
      <protection locked="0"/>
    </xf>
    <xf numFmtId="165" fontId="51" fillId="8" borderId="63" xfId="0" applyNumberFormat="1" applyFont="1" applyFill="1" applyBorder="1" applyAlignment="1" applyProtection="1">
      <alignment horizontal="center" vertical="center" textRotation="90"/>
      <protection locked="0"/>
    </xf>
    <xf numFmtId="165" fontId="51" fillId="8" borderId="64" xfId="0" applyNumberFormat="1" applyFont="1" applyFill="1" applyBorder="1" applyAlignment="1" applyProtection="1">
      <alignment horizontal="center" vertical="center" textRotation="90"/>
      <protection locked="0"/>
    </xf>
    <xf numFmtId="165" fontId="51" fillId="8" borderId="139" xfId="0" applyNumberFormat="1" applyFont="1" applyFill="1" applyBorder="1" applyAlignment="1">
      <alignment horizontal="center" vertical="center" textRotation="90"/>
    </xf>
    <xf numFmtId="165" fontId="51" fillId="8" borderId="27" xfId="0" applyNumberFormat="1" applyFont="1" applyFill="1" applyBorder="1" applyAlignment="1">
      <alignment horizontal="center" vertical="center" textRotation="90"/>
    </xf>
    <xf numFmtId="165" fontId="51" fillId="8" borderId="47" xfId="0" applyNumberFormat="1" applyFont="1" applyFill="1" applyBorder="1" applyAlignment="1">
      <alignment horizontal="center" vertical="center" textRotation="90"/>
    </xf>
    <xf numFmtId="165" fontId="51" fillId="0" borderId="141" xfId="0" applyNumberFormat="1" applyFont="1" applyBorder="1" applyAlignment="1" applyProtection="1">
      <alignment horizontal="center" vertical="center" textRotation="90"/>
      <protection locked="0"/>
    </xf>
    <xf numFmtId="165" fontId="51" fillId="0" borderId="63" xfId="0" applyNumberFormat="1" applyFont="1" applyBorder="1" applyAlignment="1" applyProtection="1">
      <alignment horizontal="center" vertical="center" textRotation="90"/>
      <protection locked="0"/>
    </xf>
    <xf numFmtId="165" fontId="51" fillId="0" borderId="64" xfId="0" applyNumberFormat="1" applyFont="1" applyBorder="1" applyAlignment="1" applyProtection="1">
      <alignment horizontal="center" vertical="center" textRotation="90"/>
      <protection locked="0"/>
    </xf>
    <xf numFmtId="165" fontId="51" fillId="8" borderId="138" xfId="0" applyNumberFormat="1" applyFont="1" applyFill="1" applyBorder="1" applyAlignment="1" applyProtection="1">
      <alignment horizontal="center" vertical="center" textRotation="90"/>
      <protection locked="0"/>
    </xf>
    <xf numFmtId="165" fontId="51" fillId="8" borderId="51" xfId="0" applyNumberFormat="1" applyFont="1" applyFill="1" applyBorder="1" applyAlignment="1" applyProtection="1">
      <alignment horizontal="center" vertical="center" textRotation="90"/>
      <protection locked="0"/>
    </xf>
    <xf numFmtId="165" fontId="51" fillId="8" borderId="52" xfId="0" applyNumberFormat="1" applyFont="1" applyFill="1" applyBorder="1" applyAlignment="1" applyProtection="1">
      <alignment horizontal="center" vertical="center" textRotation="90"/>
      <protection locked="0"/>
    </xf>
    <xf numFmtId="165" fontId="25" fillId="0" borderId="141" xfId="0" applyNumberFormat="1" applyFont="1" applyBorder="1" applyAlignment="1" applyProtection="1">
      <alignment horizontal="center" vertical="center" textRotation="90"/>
      <protection locked="0"/>
    </xf>
    <xf numFmtId="165" fontId="25" fillId="0" borderId="63" xfId="0" applyNumberFormat="1" applyFont="1" applyBorder="1" applyAlignment="1" applyProtection="1">
      <alignment horizontal="center" vertical="center" textRotation="90"/>
      <protection locked="0"/>
    </xf>
    <xf numFmtId="165" fontId="25" fillId="0" borderId="64" xfId="0" applyNumberFormat="1" applyFont="1" applyBorder="1" applyAlignment="1" applyProtection="1">
      <alignment horizontal="center" vertical="center" textRotation="90"/>
      <protection locked="0"/>
    </xf>
    <xf numFmtId="165" fontId="25" fillId="8" borderId="138" xfId="0" applyNumberFormat="1" applyFont="1" applyFill="1" applyBorder="1" applyAlignment="1" applyProtection="1">
      <alignment horizontal="center" vertical="center" textRotation="90"/>
      <protection locked="0"/>
    </xf>
    <xf numFmtId="165" fontId="25" fillId="8" borderId="51" xfId="0" applyNumberFormat="1" applyFont="1" applyFill="1" applyBorder="1" applyAlignment="1" applyProtection="1">
      <alignment horizontal="center" vertical="center" textRotation="90"/>
      <protection locked="0"/>
    </xf>
    <xf numFmtId="165" fontId="25" fillId="8" borderId="52" xfId="0" applyNumberFormat="1" applyFont="1" applyFill="1" applyBorder="1" applyAlignment="1" applyProtection="1">
      <alignment horizontal="center" vertical="center" textRotation="90"/>
      <protection locked="0"/>
    </xf>
    <xf numFmtId="165" fontId="51" fillId="0" borderId="138" xfId="0" applyNumberFormat="1" applyFont="1" applyBorder="1" applyAlignment="1" applyProtection="1">
      <alignment horizontal="center" vertical="center" textRotation="90"/>
      <protection locked="0"/>
    </xf>
    <xf numFmtId="165" fontId="51" fillId="0" borderId="51" xfId="0" applyNumberFormat="1" applyFont="1" applyBorder="1" applyAlignment="1" applyProtection="1">
      <alignment horizontal="center" vertical="center" textRotation="90"/>
      <protection locked="0"/>
    </xf>
    <xf numFmtId="165" fontId="51" fillId="0" borderId="52" xfId="0" applyNumberFormat="1" applyFont="1" applyBorder="1" applyAlignment="1" applyProtection="1">
      <alignment horizontal="center" vertical="center" textRotation="90"/>
      <protection locked="0"/>
    </xf>
    <xf numFmtId="165" fontId="25" fillId="0" borderId="139" xfId="0" applyNumberFormat="1" applyFont="1" applyBorder="1" applyAlignment="1" applyProtection="1">
      <alignment horizontal="center" vertical="center" textRotation="90"/>
      <protection locked="0"/>
    </xf>
    <xf numFmtId="165" fontId="25" fillId="0" borderId="27" xfId="0" applyNumberFormat="1" applyFont="1" applyBorder="1" applyAlignment="1" applyProtection="1">
      <alignment horizontal="center" vertical="center" textRotation="90"/>
      <protection locked="0"/>
    </xf>
    <xf numFmtId="165" fontId="25" fillId="0" borderId="47" xfId="0" applyNumberFormat="1" applyFont="1" applyBorder="1" applyAlignment="1" applyProtection="1">
      <alignment horizontal="center" vertical="center" textRotation="90"/>
      <protection locked="0"/>
    </xf>
    <xf numFmtId="165" fontId="51" fillId="0" borderId="145" xfId="0" applyNumberFormat="1" applyFont="1" applyBorder="1" applyAlignment="1" applyProtection="1">
      <alignment horizontal="center" vertical="center" textRotation="90"/>
      <protection locked="0"/>
    </xf>
    <xf numFmtId="165" fontId="51" fillId="0" borderId="61" xfId="0" applyNumberFormat="1" applyFont="1" applyBorder="1" applyAlignment="1" applyProtection="1">
      <alignment horizontal="center" vertical="center" textRotation="90"/>
      <protection locked="0"/>
    </xf>
    <xf numFmtId="165" fontId="51" fillId="0" borderId="62" xfId="0" applyNumberFormat="1" applyFont="1" applyBorder="1" applyAlignment="1" applyProtection="1">
      <alignment horizontal="center" vertical="center" textRotation="90"/>
      <protection locked="0"/>
    </xf>
    <xf numFmtId="165" fontId="25" fillId="8" borderId="145" xfId="0" applyNumberFormat="1" applyFont="1" applyFill="1" applyBorder="1" applyAlignment="1" applyProtection="1">
      <alignment horizontal="center" vertical="center" textRotation="90"/>
      <protection locked="0"/>
    </xf>
    <xf numFmtId="165" fontId="25" fillId="8" borderId="61" xfId="0" applyNumberFormat="1" applyFont="1" applyFill="1" applyBorder="1" applyAlignment="1" applyProtection="1">
      <alignment horizontal="center" vertical="center" textRotation="90"/>
      <protection locked="0"/>
    </xf>
    <xf numFmtId="165" fontId="25" fillId="8" borderId="62" xfId="0" applyNumberFormat="1" applyFont="1" applyFill="1" applyBorder="1" applyAlignment="1" applyProtection="1">
      <alignment horizontal="center" vertical="center" textRotation="90"/>
      <protection locked="0"/>
    </xf>
    <xf numFmtId="165" fontId="51" fillId="0" borderId="144" xfId="0" applyNumberFormat="1" applyFont="1" applyBorder="1" applyAlignment="1" applyProtection="1">
      <alignment horizontal="center" vertical="center" textRotation="90"/>
      <protection locked="0"/>
    </xf>
    <xf numFmtId="165" fontId="51" fillId="0" borderId="162" xfId="0" applyNumberFormat="1" applyFont="1" applyBorder="1" applyAlignment="1" applyProtection="1">
      <alignment horizontal="center" vertical="center" textRotation="90"/>
      <protection locked="0"/>
    </xf>
    <xf numFmtId="165" fontId="51" fillId="0" borderId="178" xfId="0" applyNumberFormat="1" applyFont="1" applyBorder="1" applyAlignment="1" applyProtection="1">
      <alignment horizontal="center" vertical="center" textRotation="90"/>
      <protection locked="0"/>
    </xf>
    <xf numFmtId="165" fontId="25" fillId="0" borderId="138" xfId="0" applyNumberFormat="1" applyFont="1" applyBorder="1" applyAlignment="1" applyProtection="1">
      <alignment horizontal="center" vertical="center" textRotation="90"/>
      <protection locked="0"/>
    </xf>
    <xf numFmtId="165" fontId="25" fillId="0" borderId="51" xfId="0" applyNumberFormat="1" applyFont="1" applyBorder="1" applyAlignment="1" applyProtection="1">
      <alignment horizontal="center" vertical="center" textRotation="90"/>
      <protection locked="0"/>
    </xf>
    <xf numFmtId="165" fontId="25" fillId="0" borderId="52" xfId="0" applyNumberFormat="1" applyFont="1" applyBorder="1" applyAlignment="1" applyProtection="1">
      <alignment horizontal="center" vertical="center" textRotation="90"/>
      <protection locked="0"/>
    </xf>
    <xf numFmtId="165" fontId="25" fillId="8" borderId="141" xfId="0" applyNumberFormat="1" applyFont="1" applyFill="1" applyBorder="1" applyAlignment="1" applyProtection="1">
      <alignment horizontal="center" vertical="center" textRotation="90"/>
      <protection locked="0"/>
    </xf>
    <xf numFmtId="165" fontId="25" fillId="8" borderId="63" xfId="0" applyNumberFormat="1" applyFont="1" applyFill="1" applyBorder="1" applyAlignment="1" applyProtection="1">
      <alignment horizontal="center" vertical="center" textRotation="90"/>
      <protection locked="0"/>
    </xf>
    <xf numFmtId="165" fontId="25" fillId="8" borderId="64" xfId="0" applyNumberFormat="1" applyFont="1" applyFill="1" applyBorder="1" applyAlignment="1" applyProtection="1">
      <alignment horizontal="center" vertical="center" textRotation="90"/>
      <protection locked="0"/>
    </xf>
    <xf numFmtId="165" fontId="119" fillId="0" borderId="138" xfId="0" applyNumberFormat="1" applyFont="1" applyBorder="1" applyAlignment="1" applyProtection="1">
      <alignment horizontal="center" vertical="center" textRotation="90"/>
      <protection locked="0"/>
    </xf>
    <xf numFmtId="165" fontId="119" fillId="0" borderId="51" xfId="0" applyNumberFormat="1" applyFont="1" applyBorder="1" applyAlignment="1" applyProtection="1">
      <alignment horizontal="center" vertical="center" textRotation="90"/>
      <protection locked="0"/>
    </xf>
    <xf numFmtId="165" fontId="119" fillId="0" borderId="52" xfId="0" applyNumberFormat="1" applyFont="1" applyBorder="1" applyAlignment="1" applyProtection="1">
      <alignment horizontal="center" vertical="center" textRotation="90"/>
      <protection locked="0"/>
    </xf>
    <xf numFmtId="165" fontId="119" fillId="0" borderId="139" xfId="0" applyNumberFormat="1" applyFont="1" applyBorder="1" applyAlignment="1" applyProtection="1">
      <alignment horizontal="center" vertical="center" textRotation="90"/>
      <protection locked="0"/>
    </xf>
    <xf numFmtId="165" fontId="119" fillId="0" borderId="27" xfId="0" applyNumberFormat="1" applyFont="1" applyBorder="1" applyAlignment="1" applyProtection="1">
      <alignment horizontal="center" vertical="center" textRotation="90"/>
      <protection locked="0"/>
    </xf>
    <xf numFmtId="165" fontId="119" fillId="0" borderId="47" xfId="0" applyNumberFormat="1" applyFont="1" applyBorder="1" applyAlignment="1" applyProtection="1">
      <alignment horizontal="center" vertical="center" textRotation="90"/>
      <protection locked="0"/>
    </xf>
    <xf numFmtId="165" fontId="119" fillId="8" borderId="138" xfId="0" applyNumberFormat="1" applyFont="1" applyFill="1" applyBorder="1" applyAlignment="1" applyProtection="1">
      <alignment horizontal="center" vertical="center" textRotation="90"/>
      <protection locked="0"/>
    </xf>
    <xf numFmtId="165" fontId="119" fillId="8" borderId="51" xfId="0" applyNumberFormat="1" applyFont="1" applyFill="1" applyBorder="1" applyAlignment="1" applyProtection="1">
      <alignment horizontal="center" vertical="center" textRotation="90"/>
      <protection locked="0"/>
    </xf>
    <xf numFmtId="165" fontId="119" fillId="8" borderId="52" xfId="0" applyNumberFormat="1" applyFont="1" applyFill="1" applyBorder="1" applyAlignment="1" applyProtection="1">
      <alignment horizontal="center" vertical="center" textRotation="90"/>
      <protection locked="0"/>
    </xf>
    <xf numFmtId="165" fontId="119" fillId="9" borderId="139" xfId="0" applyNumberFormat="1" applyFont="1" applyFill="1" applyBorder="1" applyAlignment="1" applyProtection="1">
      <alignment horizontal="center" vertical="center" textRotation="90"/>
      <protection locked="0"/>
    </xf>
    <xf numFmtId="165" fontId="119" fillId="9" borderId="27" xfId="0" applyNumberFormat="1" applyFont="1" applyFill="1" applyBorder="1" applyAlignment="1" applyProtection="1">
      <alignment horizontal="center" vertical="center" textRotation="90"/>
      <protection locked="0"/>
    </xf>
    <xf numFmtId="165" fontId="119" fillId="9" borderId="47" xfId="0" applyNumberFormat="1" applyFont="1" applyFill="1" applyBorder="1" applyAlignment="1" applyProtection="1">
      <alignment horizontal="center" vertical="center" textRotation="90"/>
      <protection locked="0"/>
    </xf>
    <xf numFmtId="165" fontId="119" fillId="8" borderId="139" xfId="0" applyNumberFormat="1" applyFont="1" applyFill="1" applyBorder="1" applyAlignment="1" applyProtection="1">
      <alignment horizontal="center" vertical="center" textRotation="90"/>
      <protection locked="0"/>
    </xf>
    <xf numFmtId="165" fontId="119" fillId="8" borderId="27" xfId="0" applyNumberFormat="1" applyFont="1" applyFill="1" applyBorder="1" applyAlignment="1" applyProtection="1">
      <alignment horizontal="center" vertical="center" textRotation="90"/>
      <protection locked="0"/>
    </xf>
    <xf numFmtId="165" fontId="119" fillId="8" borderId="47" xfId="0" applyNumberFormat="1" applyFont="1" applyFill="1" applyBorder="1" applyAlignment="1" applyProtection="1">
      <alignment horizontal="center" vertical="center" textRotation="90"/>
      <protection locked="0"/>
    </xf>
    <xf numFmtId="0" fontId="25" fillId="8" borderId="17" xfId="0" applyFont="1" applyFill="1" applyBorder="1" applyAlignment="1">
      <alignment horizontal="center" vertical="center"/>
    </xf>
    <xf numFmtId="0" fontId="25" fillId="0" borderId="124" xfId="0" applyFont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8" borderId="124" xfId="0" applyFont="1" applyFill="1" applyBorder="1" applyAlignment="1">
      <alignment horizontal="center" vertical="center"/>
    </xf>
    <xf numFmtId="8" fontId="0" fillId="0" borderId="4" xfId="0" applyNumberForma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8" fontId="0" fillId="0" borderId="15" xfId="0" applyNumberForma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33" fillId="36" borderId="206" xfId="0" applyFont="1" applyFill="1" applyBorder="1" applyAlignment="1">
      <alignment horizontal="center" vertical="center"/>
    </xf>
    <xf numFmtId="0" fontId="133" fillId="36" borderId="207" xfId="0" applyFont="1" applyFill="1" applyBorder="1" applyAlignment="1">
      <alignment horizontal="center" vertical="center"/>
    </xf>
    <xf numFmtId="0" fontId="130" fillId="31" borderId="4" xfId="0" applyFont="1" applyFill="1" applyBorder="1" applyAlignment="1">
      <alignment horizontal="center"/>
    </xf>
    <xf numFmtId="0" fontId="130" fillId="31" borderId="201" xfId="0" applyFont="1" applyFill="1" applyBorder="1" applyAlignment="1">
      <alignment horizontal="center"/>
    </xf>
    <xf numFmtId="0" fontId="130" fillId="31" borderId="202" xfId="0" applyFont="1" applyFill="1" applyBorder="1" applyAlignment="1">
      <alignment horizontal="center"/>
    </xf>
    <xf numFmtId="0" fontId="130" fillId="31" borderId="5" xfId="0" applyFont="1" applyFill="1" applyBorder="1" applyAlignment="1">
      <alignment horizontal="center"/>
    </xf>
    <xf numFmtId="165" fontId="126" fillId="0" borderId="29" xfId="0" applyNumberFormat="1" applyFont="1" applyBorder="1" applyAlignment="1" applyProtection="1">
      <alignment horizontal="center" vertical="center" textRotation="90"/>
      <protection locked="0"/>
    </xf>
    <xf numFmtId="165" fontId="126" fillId="0" borderId="26" xfId="0" applyNumberFormat="1" applyFont="1" applyBorder="1" applyAlignment="1" applyProtection="1">
      <alignment horizontal="center" vertical="center" textRotation="90"/>
      <protection locked="0"/>
    </xf>
    <xf numFmtId="165" fontId="126" fillId="0" borderId="31" xfId="0" applyNumberFormat="1" applyFont="1" applyBorder="1" applyAlignment="1" applyProtection="1">
      <alignment horizontal="center" vertical="center" textRotation="90"/>
      <protection locked="0"/>
    </xf>
    <xf numFmtId="165" fontId="126" fillId="0" borderId="127" xfId="0" applyNumberFormat="1" applyFont="1" applyBorder="1" applyAlignment="1" applyProtection="1">
      <alignment horizontal="center" vertical="center" textRotation="90"/>
      <protection locked="0"/>
    </xf>
    <xf numFmtId="165" fontId="126" fillId="0" borderId="27" xfId="0" applyNumberFormat="1" applyFont="1" applyBorder="1" applyAlignment="1" applyProtection="1">
      <alignment horizontal="center" vertical="center" textRotation="90"/>
      <protection locked="0"/>
    </xf>
    <xf numFmtId="165" fontId="126" fillId="0" borderId="130" xfId="0" applyNumberFormat="1" applyFont="1" applyBorder="1" applyAlignment="1" applyProtection="1">
      <alignment horizontal="center" vertical="center" textRotation="90"/>
      <protection locked="0"/>
    </xf>
    <xf numFmtId="0" fontId="4" fillId="8" borderId="13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10" xfId="0" applyFont="1" applyFill="1" applyBorder="1" applyAlignment="1">
      <alignment horizontal="center" vertical="center" wrapText="1"/>
    </xf>
    <xf numFmtId="165" fontId="126" fillId="0" borderId="92" xfId="0" applyNumberFormat="1" applyFont="1" applyBorder="1" applyAlignment="1" applyProtection="1">
      <alignment horizontal="center" vertical="center" textRotation="90"/>
      <protection locked="0"/>
    </xf>
    <xf numFmtId="165" fontId="126" fillId="0" borderId="35" xfId="0" applyNumberFormat="1" applyFont="1" applyBorder="1" applyAlignment="1" applyProtection="1">
      <alignment horizontal="center" vertical="center" textRotation="90"/>
      <protection locked="0"/>
    </xf>
    <xf numFmtId="165" fontId="126" fillId="0" borderId="23" xfId="0" applyNumberFormat="1" applyFont="1" applyBorder="1" applyAlignment="1" applyProtection="1">
      <alignment horizontal="center" vertical="center" textRotation="90"/>
      <protection locked="0"/>
    </xf>
    <xf numFmtId="0" fontId="112" fillId="8" borderId="13" xfId="0" applyFont="1" applyFill="1" applyBorder="1" applyAlignment="1">
      <alignment horizontal="center"/>
    </xf>
    <xf numFmtId="0" fontId="125" fillId="8" borderId="5" xfId="0" applyFont="1" applyFill="1" applyBorder="1" applyAlignment="1">
      <alignment horizontal="center" vertical="center"/>
    </xf>
    <xf numFmtId="0" fontId="125" fillId="8" borderId="15" xfId="0" applyFont="1" applyFill="1" applyBorder="1" applyAlignment="1">
      <alignment horizontal="center" vertical="center"/>
    </xf>
    <xf numFmtId="0" fontId="5" fillId="32" borderId="0" xfId="0" applyFont="1" applyFill="1" applyBorder="1" applyAlignment="1" applyProtection="1">
      <alignment horizontal="center"/>
      <protection locked="0"/>
    </xf>
    <xf numFmtId="8" fontId="108" fillId="0" borderId="5" xfId="0" applyNumberFormat="1" applyFont="1" applyBorder="1" applyAlignment="1">
      <alignment horizontal="center"/>
    </xf>
    <xf numFmtId="0" fontId="108" fillId="0" borderId="5" xfId="0" applyFont="1" applyBorder="1" applyAlignment="1">
      <alignment horizontal="center"/>
    </xf>
    <xf numFmtId="0" fontId="108" fillId="0" borderId="15" xfId="0" applyFont="1" applyBorder="1" applyAlignment="1">
      <alignment horizontal="center"/>
    </xf>
    <xf numFmtId="8" fontId="115" fillId="0" borderId="4" xfId="0" applyNumberFormat="1" applyFont="1" applyBorder="1" applyAlignment="1">
      <alignment horizontal="center"/>
    </xf>
    <xf numFmtId="8" fontId="115" fillId="0" borderId="5" xfId="0" applyNumberFormat="1" applyFont="1" applyBorder="1" applyAlignment="1">
      <alignment horizontal="center"/>
    </xf>
    <xf numFmtId="8" fontId="115" fillId="0" borderId="15" xfId="0" applyNumberFormat="1" applyFont="1" applyBorder="1" applyAlignment="1">
      <alignment horizontal="center"/>
    </xf>
    <xf numFmtId="0" fontId="112" fillId="8" borderId="20" xfId="0" applyFont="1" applyFill="1" applyBorder="1" applyAlignment="1">
      <alignment horizontal="center"/>
    </xf>
    <xf numFmtId="170" fontId="108" fillId="0" borderId="5" xfId="0" applyNumberFormat="1" applyFont="1" applyBorder="1" applyAlignment="1">
      <alignment horizontal="center"/>
    </xf>
    <xf numFmtId="170" fontId="108" fillId="0" borderId="15" xfId="0" applyNumberFormat="1" applyFont="1" applyBorder="1" applyAlignment="1">
      <alignment horizontal="center"/>
    </xf>
    <xf numFmtId="165" fontId="147" fillId="13" borderId="13" xfId="0" applyNumberFormat="1" applyFont="1" applyFill="1" applyBorder="1" applyAlignment="1">
      <alignment horizontal="center" vertical="center"/>
    </xf>
    <xf numFmtId="0" fontId="147" fillId="13" borderId="18" xfId="0" applyFont="1" applyFill="1" applyBorder="1" applyAlignment="1">
      <alignment horizontal="center" vertical="center"/>
    </xf>
    <xf numFmtId="0" fontId="147" fillId="13" borderId="110" xfId="0" applyFont="1" applyFill="1" applyBorder="1" applyAlignment="1">
      <alignment horizontal="center" vertical="center"/>
    </xf>
    <xf numFmtId="165" fontId="126" fillId="0" borderId="30" xfId="0" applyNumberFormat="1" applyFont="1" applyBorder="1" applyAlignment="1" applyProtection="1">
      <alignment horizontal="center" vertical="center" textRotation="90"/>
      <protection locked="0"/>
    </xf>
    <xf numFmtId="165" fontId="126" fillId="0" borderId="21" xfId="0" applyNumberFormat="1" applyFont="1" applyBorder="1" applyAlignment="1" applyProtection="1">
      <alignment horizontal="center" vertical="center" textRotation="90"/>
      <protection locked="0"/>
    </xf>
    <xf numFmtId="165" fontId="126" fillId="0" borderId="22" xfId="0" applyNumberFormat="1" applyFont="1" applyBorder="1" applyAlignment="1" applyProtection="1">
      <alignment horizontal="center" vertical="center" textRotation="90"/>
      <protection locked="0"/>
    </xf>
    <xf numFmtId="49" fontId="130" fillId="31" borderId="5" xfId="0" applyNumberFormat="1" applyFont="1" applyFill="1" applyBorder="1" applyAlignment="1">
      <alignment horizontal="center"/>
    </xf>
    <xf numFmtId="49" fontId="130" fillId="31" borderId="201" xfId="0" applyNumberFormat="1" applyFont="1" applyFill="1" applyBorder="1" applyAlignment="1">
      <alignment horizontal="center"/>
    </xf>
    <xf numFmtId="8" fontId="114" fillId="0" borderId="4" xfId="0" applyNumberFormat="1" applyFont="1" applyBorder="1" applyAlignment="1">
      <alignment horizontal="center"/>
    </xf>
    <xf numFmtId="8" fontId="114" fillId="0" borderId="5" xfId="0" applyNumberFormat="1" applyFont="1" applyBorder="1" applyAlignment="1">
      <alignment horizontal="center"/>
    </xf>
    <xf numFmtId="8" fontId="114" fillId="0" borderId="15" xfId="0" applyNumberFormat="1" applyFont="1" applyBorder="1" applyAlignment="1">
      <alignment horizontal="center"/>
    </xf>
    <xf numFmtId="0" fontId="117" fillId="0" borderId="4" xfId="0" applyFont="1" applyBorder="1" applyAlignment="1">
      <alignment horizontal="center" vertical="center"/>
    </xf>
    <xf numFmtId="0" fontId="117" fillId="0" borderId="5" xfId="0" applyFont="1" applyBorder="1" applyAlignment="1">
      <alignment horizontal="center" vertical="center"/>
    </xf>
    <xf numFmtId="0" fontId="117" fillId="0" borderId="15" xfId="0" applyFont="1" applyBorder="1" applyAlignment="1">
      <alignment horizontal="center" vertical="center"/>
    </xf>
    <xf numFmtId="0" fontId="33" fillId="0" borderId="4" xfId="2" applyBorder="1" applyAlignment="1" applyProtection="1">
      <alignment horizontal="center"/>
    </xf>
    <xf numFmtId="0" fontId="33" fillId="0" borderId="5" xfId="2" applyBorder="1" applyAlignment="1" applyProtection="1">
      <alignment horizontal="center"/>
    </xf>
    <xf numFmtId="0" fontId="33" fillId="0" borderId="15" xfId="2" applyBorder="1" applyAlignment="1" applyProtection="1">
      <alignment horizontal="center"/>
    </xf>
    <xf numFmtId="0" fontId="148" fillId="37" borderId="4" xfId="0" applyFont="1" applyFill="1" applyBorder="1" applyAlignment="1">
      <alignment horizontal="center"/>
    </xf>
    <xf numFmtId="0" fontId="148" fillId="37" borderId="5" xfId="0" applyFont="1" applyFill="1" applyBorder="1" applyAlignment="1">
      <alignment horizontal="center"/>
    </xf>
    <xf numFmtId="0" fontId="148" fillId="37" borderId="15" xfId="0" applyFont="1" applyFill="1" applyBorder="1" applyAlignment="1">
      <alignment horizontal="center"/>
    </xf>
    <xf numFmtId="0" fontId="4" fillId="13" borderId="96" xfId="0" applyFont="1" applyFill="1" applyBorder="1" applyAlignment="1">
      <alignment horizontal="center" vertical="center" wrapText="1"/>
    </xf>
    <xf numFmtId="0" fontId="4" fillId="13" borderId="24" xfId="0" applyFont="1" applyFill="1" applyBorder="1" applyAlignment="1">
      <alignment horizontal="center" vertical="center" wrapText="1"/>
    </xf>
    <xf numFmtId="0" fontId="109" fillId="5" borderId="15" xfId="0" applyFont="1" applyFill="1" applyBorder="1" applyAlignment="1">
      <alignment horizontal="center"/>
    </xf>
    <xf numFmtId="0" fontId="109" fillId="3" borderId="15" xfId="0" applyFont="1" applyFill="1" applyBorder="1" applyAlignment="1">
      <alignment horizontal="center"/>
    </xf>
    <xf numFmtId="172" fontId="131" fillId="0" borderId="4" xfId="1" applyNumberFormat="1" applyFont="1" applyBorder="1" applyAlignment="1" applyProtection="1">
      <alignment horizontal="center"/>
    </xf>
    <xf numFmtId="172" fontId="131" fillId="0" borderId="5" xfId="1" applyNumberFormat="1" applyFont="1" applyBorder="1" applyAlignment="1" applyProtection="1">
      <alignment horizontal="center"/>
    </xf>
    <xf numFmtId="172" fontId="131" fillId="0" borderId="15" xfId="1" applyNumberFormat="1" applyFont="1" applyBorder="1" applyAlignment="1" applyProtection="1">
      <alignment horizontal="center"/>
    </xf>
    <xf numFmtId="165" fontId="146" fillId="0" borderId="4" xfId="0" applyNumberFormat="1" applyFont="1" applyBorder="1" applyAlignment="1">
      <alignment horizontal="center"/>
    </xf>
    <xf numFmtId="165" fontId="146" fillId="0" borderId="5" xfId="0" applyNumberFormat="1" applyFont="1" applyBorder="1" applyAlignment="1">
      <alignment horizontal="center"/>
    </xf>
    <xf numFmtId="165" fontId="146" fillId="0" borderId="15" xfId="0" applyNumberFormat="1" applyFont="1" applyBorder="1" applyAlignment="1">
      <alignment horizontal="center"/>
    </xf>
  </cellXfs>
  <cellStyles count="172">
    <cellStyle name="Correto" xfId="130" builtinId="26"/>
    <cellStyle name="Hiperligação" xfId="2" builtinId="8"/>
    <cellStyle name="Hiperligação Visitada" xfId="4" builtinId="9" hidden="1"/>
    <cellStyle name="Hiperligação Visitada" xfId="5" builtinId="9" hidden="1"/>
    <cellStyle name="Hiperligação Visitada" xfId="6" builtinId="9" hidden="1"/>
    <cellStyle name="Hiperligação Visitada" xfId="7" builtinId="9" hidden="1"/>
    <cellStyle name="Hiperligação Visitada" xfId="8" builtinId="9" hidden="1"/>
    <cellStyle name="Hiperligação Visitada" xfId="9" builtinId="9" hidden="1"/>
    <cellStyle name="Hiperligação Visitada" xfId="10" builtinId="9" hidden="1"/>
    <cellStyle name="Hiperligação Visitada" xfId="11" builtinId="9" hidden="1"/>
    <cellStyle name="Hiperligação Visitada" xfId="12" builtinId="9" hidden="1"/>
    <cellStyle name="Hiperligação Visitada" xfId="13" builtinId="9" hidden="1"/>
    <cellStyle name="Hiperligação Visitada" xfId="14" builtinId="9" hidden="1"/>
    <cellStyle name="Hiperligação Visitada" xfId="15" builtinId="9" hidden="1"/>
    <cellStyle name="Hiperligação Visitada" xfId="16" builtinId="9" hidden="1"/>
    <cellStyle name="Hiperligação Visitada" xfId="17" builtinId="9" hidden="1"/>
    <cellStyle name="Hiperligação Visitada" xfId="18" builtinId="9" hidden="1"/>
    <cellStyle name="Hiperligação Visitada" xfId="19" builtinId="9" hidden="1"/>
    <cellStyle name="Hiperligação Visitada" xfId="20" builtinId="9" hidden="1"/>
    <cellStyle name="Hiperligação Visitada" xfId="21" builtinId="9" hidden="1"/>
    <cellStyle name="Hiperligação Visitada" xfId="22" builtinId="9" hidden="1"/>
    <cellStyle name="Hiperligação Visitada" xfId="23" builtinId="9" hidden="1"/>
    <cellStyle name="Hiperligação Visitada" xfId="24" builtinId="9" hidden="1"/>
    <cellStyle name="Hiperligação Visitada" xfId="25" builtinId="9" hidden="1"/>
    <cellStyle name="Hiperligação Visitada" xfId="26" builtinId="9" hidden="1"/>
    <cellStyle name="Hiperligação Visitada" xfId="27" builtinId="9" hidden="1"/>
    <cellStyle name="Hiperligação Visitada" xfId="28" builtinId="9" hidden="1"/>
    <cellStyle name="Hiperligação Visitada" xfId="29" builtinId="9" hidden="1"/>
    <cellStyle name="Hiperligação Visitada" xfId="30" builtinId="9" hidden="1"/>
    <cellStyle name="Hiperligação Visitada" xfId="31" builtinId="9" hidden="1"/>
    <cellStyle name="Hiperligação Visitada" xfId="32" builtinId="9" hidden="1"/>
    <cellStyle name="Hiperligação Visitada" xfId="33" builtinId="9" hidden="1"/>
    <cellStyle name="Hiperligação Visitada" xfId="34" builtinId="9" hidden="1"/>
    <cellStyle name="Hiperligação Visitada" xfId="35" builtinId="9" hidden="1"/>
    <cellStyle name="Hiperligação Visitada" xfId="36" builtinId="9" hidden="1"/>
    <cellStyle name="Hiperligação Visitada" xfId="37" builtinId="9" hidden="1"/>
    <cellStyle name="Hiperligação Visitada" xfId="38" builtinId="9" hidden="1"/>
    <cellStyle name="Hiperligação Visitada" xfId="39" builtinId="9" hidden="1"/>
    <cellStyle name="Hiperligação Visitada" xfId="40" builtinId="9" hidden="1"/>
    <cellStyle name="Hiperligação Visitada" xfId="41" builtinId="9" hidden="1"/>
    <cellStyle name="Hiperligação Visitada" xfId="42" builtinId="9" hidden="1"/>
    <cellStyle name="Hiperligação Visitada" xfId="43" builtinId="9" hidden="1"/>
    <cellStyle name="Hiperligação Visitada" xfId="44" builtinId="9" hidden="1"/>
    <cellStyle name="Hiperligação Visitada" xfId="45" builtinId="9" hidden="1"/>
    <cellStyle name="Hiperligação Visitada" xfId="46" builtinId="9" hidden="1"/>
    <cellStyle name="Hiperligação Visitada" xfId="47" builtinId="9" hidden="1"/>
    <cellStyle name="Hiperligação Visitada" xfId="48" builtinId="9" hidden="1"/>
    <cellStyle name="Hiperligação Visitada" xfId="49" builtinId="9" hidden="1"/>
    <cellStyle name="Hiperligação Visitada" xfId="50" builtinId="9" hidden="1"/>
    <cellStyle name="Hiperligação Visitada" xfId="51" builtinId="9" hidden="1"/>
    <cellStyle name="Hiperligação Visitada" xfId="52" builtinId="9" hidden="1"/>
    <cellStyle name="Hiperligação Visitada" xfId="53" builtinId="9" hidden="1"/>
    <cellStyle name="Hiperligação Visitada" xfId="54" builtinId="9" hidden="1"/>
    <cellStyle name="Hiperligação Visitada" xfId="55" builtinId="9" hidden="1"/>
    <cellStyle name="Hiperligação Visitada" xfId="56" builtinId="9" hidden="1"/>
    <cellStyle name="Hiperligação Visitada" xfId="57" builtinId="9" hidden="1"/>
    <cellStyle name="Hiperligação Visitada" xfId="58" builtinId="9" hidden="1"/>
    <cellStyle name="Hiperligação Visitada" xfId="59" builtinId="9" hidden="1"/>
    <cellStyle name="Hiperligação Visitada" xfId="60" builtinId="9" hidden="1"/>
    <cellStyle name="Hiperligação Visitada" xfId="61" builtinId="9" hidden="1"/>
    <cellStyle name="Hiperligação Visitada" xfId="62" builtinId="9" hidden="1"/>
    <cellStyle name="Hiperligação Visitada" xfId="63" builtinId="9" hidden="1"/>
    <cellStyle name="Hiperligação Visitada" xfId="64" builtinId="9" hidden="1"/>
    <cellStyle name="Hiperligação Visitada" xfId="65" builtinId="9" hidden="1"/>
    <cellStyle name="Hiperligação Visitada" xfId="66" builtinId="9" hidden="1"/>
    <cellStyle name="Hiperligação Visitada" xfId="67" builtinId="9" hidden="1"/>
    <cellStyle name="Hiperligação Visitada" xfId="68" builtinId="9" hidden="1"/>
    <cellStyle name="Hiperligação Visitada" xfId="69" builtinId="9" hidden="1"/>
    <cellStyle name="Hiperligação Visitada" xfId="70" builtinId="9" hidden="1"/>
    <cellStyle name="Hiperligação Visitada" xfId="71" builtinId="9" hidden="1"/>
    <cellStyle name="Hiperligação Visitada" xfId="72" builtinId="9" hidden="1"/>
    <cellStyle name="Hiperligação Visitada" xfId="73" builtinId="9" hidden="1"/>
    <cellStyle name="Hiperligação Visitada" xfId="74" builtinId="9" hidden="1"/>
    <cellStyle name="Hiperligação Visitada" xfId="75" builtinId="9" hidden="1"/>
    <cellStyle name="Hiperligação Visitada" xfId="76" builtinId="9" hidden="1"/>
    <cellStyle name="Hiperligação Visitada" xfId="77" builtinId="9" hidden="1"/>
    <cellStyle name="Hiperligação Visitada" xfId="78" builtinId="9" hidden="1"/>
    <cellStyle name="Hiperligação Visitada" xfId="79" builtinId="9" hidden="1"/>
    <cellStyle name="Hiperligação Visitada" xfId="80" builtinId="9" hidden="1"/>
    <cellStyle name="Hiperligação Visitada" xfId="81" builtinId="9" hidden="1"/>
    <cellStyle name="Hiperligação Visitada" xfId="82" builtinId="9" hidden="1"/>
    <cellStyle name="Hiperligação Visitada" xfId="83" builtinId="9" hidden="1"/>
    <cellStyle name="Hiperligação Visitada" xfId="84" builtinId="9" hidden="1"/>
    <cellStyle name="Hiperligação Visitada" xfId="85" builtinId="9" hidden="1"/>
    <cellStyle name="Hiperligação Visitada" xfId="86" builtinId="9" hidden="1"/>
    <cellStyle name="Hiperligação Visitada" xfId="87" builtinId="9" hidden="1"/>
    <cellStyle name="Hiperligação Visitada" xfId="88" builtinId="9" hidden="1"/>
    <cellStyle name="Hiperligação Visitada" xfId="89" builtinId="9" hidden="1"/>
    <cellStyle name="Hiperligação Visitada" xfId="90" builtinId="9" hidden="1"/>
    <cellStyle name="Hiperligação Visitada" xfId="91" builtinId="9" hidden="1"/>
    <cellStyle name="Hiperligação Visitada" xfId="92" builtinId="9" hidden="1"/>
    <cellStyle name="Hiperligação Visitada" xfId="93" builtinId="9" hidden="1"/>
    <cellStyle name="Hiperligação Visitada" xfId="94" builtinId="9" hidden="1"/>
    <cellStyle name="Hiperligação Visitada" xfId="95" builtinId="9" hidden="1"/>
    <cellStyle name="Hiperligação Visitada" xfId="96" builtinId="9" hidden="1"/>
    <cellStyle name="Hiperligação Visitada" xfId="97" builtinId="9" hidden="1"/>
    <cellStyle name="Hiperligação Visitada" xfId="98" builtinId="9" hidden="1"/>
    <cellStyle name="Hiperligação Visitada" xfId="99" builtinId="9" hidden="1"/>
    <cellStyle name="Hiperligação Visitada" xfId="100" builtinId="9" hidden="1"/>
    <cellStyle name="Hiperligação Visitada" xfId="101" builtinId="9" hidden="1"/>
    <cellStyle name="Hiperligação Visitada" xfId="102" builtinId="9" hidden="1"/>
    <cellStyle name="Hiperligação Visitada" xfId="103" builtinId="9" hidden="1"/>
    <cellStyle name="Hiperligação Visitada" xfId="104" builtinId="9" hidden="1"/>
    <cellStyle name="Hiperligação Visitada" xfId="105" builtinId="9" hidden="1"/>
    <cellStyle name="Hiperligação Visitada" xfId="106" builtinId="9" hidden="1"/>
    <cellStyle name="Hiperligação Visitada" xfId="107" builtinId="9" hidden="1"/>
    <cellStyle name="Hiperligação Visitada" xfId="108" builtinId="9" hidden="1"/>
    <cellStyle name="Hiperligação Visitada" xfId="109" builtinId="9" hidden="1"/>
    <cellStyle name="Hiperligação Visitada" xfId="110" builtinId="9" hidden="1"/>
    <cellStyle name="Hiperligação Visitada" xfId="111" builtinId="9" hidden="1"/>
    <cellStyle name="Hiperligação Visitada" xfId="112" builtinId="9" hidden="1"/>
    <cellStyle name="Hiperligação Visitada" xfId="113" builtinId="9" hidden="1"/>
    <cellStyle name="Hiperligação Visitada" xfId="114" builtinId="9" hidden="1"/>
    <cellStyle name="Hiperligação Visitada" xfId="115" builtinId="9" hidden="1"/>
    <cellStyle name="Hiperligação Visitada" xfId="116" builtinId="9" hidden="1"/>
    <cellStyle name="Hiperligação Visitada" xfId="117" builtinId="9" hidden="1"/>
    <cellStyle name="Hiperligação Visitada" xfId="118" builtinId="9" hidden="1"/>
    <cellStyle name="Hiperligação Visitada" xfId="119" builtinId="9" hidden="1"/>
    <cellStyle name="Hiperligação Visitada" xfId="120" builtinId="9" hidden="1"/>
    <cellStyle name="Hiperligação Visitada" xfId="121" builtinId="9" hidden="1"/>
    <cellStyle name="Hiperligação Visitada" xfId="122" builtinId="9" hidden="1"/>
    <cellStyle name="Hiperligação Visitada" xfId="123" builtinId="9" hidden="1"/>
    <cellStyle name="Hiperligação Visitada" xfId="124" builtinId="9" hidden="1"/>
    <cellStyle name="Hiperligação Visitada" xfId="125" builtinId="9" hidden="1"/>
    <cellStyle name="Hiperligação Visitada" xfId="126" builtinId="9" hidden="1"/>
    <cellStyle name="Hiperligação Visitada" xfId="127" builtinId="9" hidden="1"/>
    <cellStyle name="Hiperligação Visitada" xfId="128" builtinId="9" hidden="1"/>
    <cellStyle name="Hiperligação Visitada" xfId="131" builtinId="9" hidden="1"/>
    <cellStyle name="Hiperligação Visitada" xfId="132" builtinId="9" hidden="1"/>
    <cellStyle name="Hiperligação Visitada" xfId="133" builtinId="9" hidden="1"/>
    <cellStyle name="Hiperligação Visitada" xfId="134" builtinId="9" hidden="1"/>
    <cellStyle name="Hiperligação Visitada" xfId="135" builtinId="9" hidden="1"/>
    <cellStyle name="Hiperligação Visitada" xfId="136" builtinId="9" hidden="1"/>
    <cellStyle name="Hiperligação Visitada" xfId="137" builtinId="9" hidden="1"/>
    <cellStyle name="Hiperligação Visitada" xfId="138" builtinId="9" hidden="1"/>
    <cellStyle name="Hiperligação Visitada" xfId="139" builtinId="9" hidden="1"/>
    <cellStyle name="Hiperligação Visitada" xfId="140" builtinId="9" hidden="1"/>
    <cellStyle name="Hiperligação Visitada" xfId="141" builtinId="9" hidden="1"/>
    <cellStyle name="Hiperligação Visitada" xfId="142" builtinId="9" hidden="1"/>
    <cellStyle name="Hiperligação Visitada" xfId="143" builtinId="9" hidden="1"/>
    <cellStyle name="Hiperligação Visitada" xfId="144" builtinId="9" hidden="1"/>
    <cellStyle name="Hiperligação Visitada" xfId="145" builtinId="9" hidden="1"/>
    <cellStyle name="Hiperligação Visitada" xfId="146" builtinId="9" hidden="1"/>
    <cellStyle name="Hiperligação Visitada" xfId="147" builtinId="9" hidden="1"/>
    <cellStyle name="Hiperligação Visitada" xfId="148" builtinId="9" hidden="1"/>
    <cellStyle name="Hiperligação Visitada" xfId="149" builtinId="9" hidden="1"/>
    <cellStyle name="Hiperligação Visitada" xfId="150" builtinId="9" hidden="1"/>
    <cellStyle name="Hiperligação Visitada" xfId="151" builtinId="9" hidden="1"/>
    <cellStyle name="Hiperligação Visitada" xfId="152" builtinId="9" hidden="1"/>
    <cellStyle name="Hiperligação Visitada" xfId="153" builtinId="9" hidden="1"/>
    <cellStyle name="Hiperligação Visitada" xfId="154" builtinId="9" hidden="1"/>
    <cellStyle name="Hiperligação Visitada" xfId="155" builtinId="9" hidden="1"/>
    <cellStyle name="Hiperligação Visitada" xfId="156" builtinId="9" hidden="1"/>
    <cellStyle name="Hiperligação Visitada" xfId="157" builtinId="9" hidden="1"/>
    <cellStyle name="Hiperligação Visitada" xfId="158" builtinId="9" hidden="1"/>
    <cellStyle name="Hiperligação Visitada" xfId="159" builtinId="9" hidden="1"/>
    <cellStyle name="Hiperligação Visitada" xfId="160" builtinId="9" hidden="1"/>
    <cellStyle name="Hiperligação Visitada" xfId="161" builtinId="9" hidden="1"/>
    <cellStyle name="Hiperligação Visitada" xfId="162" builtinId="9" hidden="1"/>
    <cellStyle name="Hiperligação Visitada" xfId="163" builtinId="9" hidden="1"/>
    <cellStyle name="Hiperligação Visitada" xfId="164" builtinId="9" hidden="1"/>
    <cellStyle name="Hiperligação Visitada" xfId="165" builtinId="9" hidden="1"/>
    <cellStyle name="Hiperligação Visitada" xfId="166" builtinId="9" hidden="1"/>
    <cellStyle name="Hiperligação Visitada" xfId="167" builtinId="9" hidden="1"/>
    <cellStyle name="Hiperligação Visitada" xfId="168" builtinId="9" hidden="1"/>
    <cellStyle name="Hiperligação Visitada" xfId="169" builtinId="9" hidden="1"/>
    <cellStyle name="Hiperligação Visitada" xfId="170" builtinId="9" hidden="1"/>
    <cellStyle name="Hiperligação Visitada" xfId="171" builtinId="9" hidden="1"/>
    <cellStyle name="Moeda" xfId="1" builtinId="4"/>
    <cellStyle name="Normal" xfId="0" builtinId="0"/>
    <cellStyle name="Normal 2" xfId="3" xr:uid="{00000000-0005-0000-0000-0000AA000000}"/>
    <cellStyle name="Vírgula" xfId="129" builtinId="3"/>
  </cellStyles>
  <dxfs count="270">
    <dxf>
      <font>
        <b/>
      </font>
    </dxf>
    <dxf>
      <font>
        <b/>
      </font>
    </dxf>
    <dxf>
      <font>
        <strike val="0"/>
        <outline val="0"/>
        <shadow val="0"/>
        <vertAlign val="baseline"/>
        <sz val="12"/>
        <name val="Calibri"/>
        <scheme val="minor"/>
      </font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71" formatCode="000\ 000\ 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2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theme="9" tint="-0.499984740745262"/>
      </font>
      <fill>
        <patternFill>
          <bgColor theme="9" tint="0.59996337778862885"/>
        </patternFill>
      </fill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19" formatCode="dd/mm/yyyy"/>
    </dxf>
    <dxf>
      <alignment horizontal="center" vertical="center" textRotation="0" wrapText="1" indent="0" justifyLastLine="0" shrinkToFit="0" readingOrder="0"/>
    </dxf>
    <dxf>
      <font>
        <color theme="6" tint="-0.499984740745262"/>
      </font>
    </dxf>
    <dxf>
      <font>
        <color rgb="FF9C0006"/>
      </font>
    </dxf>
    <dxf>
      <font>
        <color theme="6" tint="-0.499984740745262"/>
      </font>
    </dxf>
    <dxf>
      <font>
        <color rgb="FF9C0006"/>
      </font>
    </dxf>
    <dxf>
      <font>
        <b/>
        <i val="0"/>
        <condense val="0"/>
        <extend val="0"/>
        <color indexed="11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ill>
        <patternFill>
          <bgColor rgb="FF92D050"/>
        </patternFill>
      </fill>
    </dxf>
    <dxf>
      <font>
        <b/>
        <i val="0"/>
        <condense val="0"/>
        <extend val="0"/>
        <color indexed="11"/>
      </font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  <color indexed="11"/>
      </font>
    </dxf>
    <dxf>
      <font>
        <condense val="0"/>
        <extend val="0"/>
        <color indexed="11"/>
      </font>
    </dxf>
    <dxf>
      <font>
        <condense val="0"/>
        <extend val="0"/>
        <color indexed="10"/>
      </font>
    </dxf>
    <dxf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  <color indexed="11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b/>
        <i val="0"/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ill>
        <patternFill>
          <bgColor rgb="FF92D050"/>
        </patternFill>
      </fill>
    </dxf>
    <dxf>
      <font>
        <b/>
        <i val="0"/>
        <condense val="0"/>
        <extend val="0"/>
        <color indexed="11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b/>
        <i val="0"/>
        <color rgb="FFFF0000"/>
      </font>
      <fill>
        <patternFill patternType="none">
          <fgColor indexed="64"/>
          <bgColor auto="1"/>
        </patternFill>
      </fill>
    </dxf>
    <dxf>
      <font>
        <color rgb="FF008000"/>
      </font>
      <fill>
        <patternFill patternType="none">
          <fgColor indexed="64"/>
          <bgColor auto="1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644"/>
      <color rgb="FF993300"/>
      <color rgb="FF996633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atoduarte/Desktop/C:/Users/renatoduarte/Desktop/C:/Documents%20and%20Settings/60100/Local%20Settings/Temporary%20Internet%20Files/Content.Outlook/ZTAEL8I3/Calendario%20Ferias%20EUS%20Unicer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F248" totalsRowShown="0" headerRowDxfId="51">
  <autoFilter ref="A1:F248" xr:uid="{00000000-0009-0000-0100-000003000000}"/>
  <tableColumns count="6">
    <tableColumn id="1" xr3:uid="{00000000-0010-0000-0000-000001000000}" name="MOVIMENTO"/>
    <tableColumn id="2" xr3:uid="{00000000-0010-0000-0000-000002000000}" name="DATA" dataDxfId="50"/>
    <tableColumn id="3" xr3:uid="{00000000-0010-0000-0000-000003000000}" name="ENTRADAS" dataDxfId="49">
      <calculatedColumnFormula>#REF!</calculatedColumnFormula>
    </tableColumn>
    <tableColumn id="4" xr3:uid="{00000000-0010-0000-0000-000004000000}" name="SAIDAS"/>
    <tableColumn id="5" xr3:uid="{00000000-0010-0000-0000-000005000000}" name="OBSERVAÇÕES"/>
    <tableColumn id="6" xr3:uid="{00000000-0010-0000-0000-000006000000}" name="SALDO" dataDxfId="48">
      <calculatedColumnFormula>F1+C2-D2</calculatedColumnFormula>
    </tableColumn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a1" displayName="Tabela1" ref="B8:M114" totalsRowShown="0" headerRowDxfId="46" dataDxfId="45">
  <autoFilter ref="B8:M114" xr:uid="{00000000-0009-0000-0100-000001000000}"/>
  <tableColumns count="12">
    <tableColumn id="1" xr3:uid="{00000000-0010-0000-0100-000001000000}" name="Sorteio" dataDxfId="44"/>
    <tableColumn id="2" xr3:uid="{00000000-0010-0000-0100-000002000000}" name="Data" dataDxfId="43"/>
    <tableColumn id="3" xr3:uid="{00000000-0010-0000-0100-000003000000}" name="Dia" dataDxfId="42"/>
    <tableColumn id="4" xr3:uid="{00000000-0010-0000-0100-000004000000}" name="Resultado" dataDxfId="41"/>
    <tableColumn id="5" xr3:uid="{00000000-0010-0000-0100-000005000000}" name="Coluna1" dataDxfId="40"/>
    <tableColumn id="6" xr3:uid="{00000000-0010-0000-0100-000006000000}" name="Coluna2" dataDxfId="39"/>
    <tableColumn id="7" xr3:uid="{00000000-0010-0000-0100-000007000000}" name="Coluna3" dataDxfId="38"/>
    <tableColumn id="8" xr3:uid="{00000000-0010-0000-0100-000008000000}" name="Coluna4" dataDxfId="37"/>
    <tableColumn id="9" xr3:uid="{00000000-0010-0000-0100-000009000000}" name="Coluna5" dataDxfId="36"/>
    <tableColumn id="10" xr3:uid="{00000000-0010-0000-0100-00000A000000}" name="Coluna6" dataDxfId="35"/>
    <tableColumn id="11" xr3:uid="{00000000-0010-0000-0100-00000B000000}" name="Coluna7" dataDxfId="34"/>
    <tableColumn id="12" xr3:uid="{00000000-0010-0000-0100-00000C000000}" name="Coluna8" dataDxfId="33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1:C18" totalsRowShown="0" headerRowDxfId="6" dataDxfId="5">
  <autoFilter ref="A1:C18" xr:uid="{00000000-0009-0000-0100-000004000000}"/>
  <sortState xmlns:xlrd2="http://schemas.microsoft.com/office/spreadsheetml/2017/richdata2" ref="A2:C13">
    <sortCondition ref="A1:A13"/>
  </sortState>
  <tableColumns count="3">
    <tableColumn id="1" xr3:uid="{00000000-0010-0000-0200-000001000000}" name="NOME" dataDxfId="4"/>
    <tableColumn id="2" xr3:uid="{00000000-0010-0000-0200-000002000000}" name="TLM" dataDxfId="3"/>
    <tableColumn id="3" xr3:uid="{00000000-0010-0000-0200-000003000000}" name="MAIL" dataDxf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ela6" displayName="Tabela6" ref="A21:A23" totalsRowShown="0" dataDxfId="1">
  <autoFilter ref="A21:A23" xr:uid="{00000000-0009-0000-0100-000006000000}"/>
  <tableColumns count="1">
    <tableColumn id="1" xr3:uid="{00000000-0010-0000-0300-000001000000}" name="Colu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uno_cachado@hot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paulocorreia@cognitiva.pt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euromilhoesvnb@gmail.com" TargetMode="External"/><Relationship Id="rId1" Type="http://schemas.openxmlformats.org/officeDocument/2006/relationships/hyperlink" Target="mailto:euromilhoesvnb@gmail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nuno_cachado@hotmail.com" TargetMode="External"/><Relationship Id="rId13" Type="http://schemas.openxmlformats.org/officeDocument/2006/relationships/hyperlink" Target="mailto:henriquevicente1982@gmail.com" TargetMode="External"/><Relationship Id="rId3" Type="http://schemas.openxmlformats.org/officeDocument/2006/relationships/hyperlink" Target="mailto:camachohjc@gmail.com" TargetMode="External"/><Relationship Id="rId7" Type="http://schemas.openxmlformats.org/officeDocument/2006/relationships/hyperlink" Target="mailto:mailrenatoduarte@gmail.com" TargetMode="External"/><Relationship Id="rId12" Type="http://schemas.openxmlformats.org/officeDocument/2006/relationships/hyperlink" Target="mailto:martins.jpm@exercito.pt" TargetMode="External"/><Relationship Id="rId2" Type="http://schemas.openxmlformats.org/officeDocument/2006/relationships/hyperlink" Target="mailto:barquinha.andre@gmail.com&#160;&#160;" TargetMode="External"/><Relationship Id="rId16" Type="http://schemas.openxmlformats.org/officeDocument/2006/relationships/table" Target="../tables/table4.xml"/><Relationship Id="rId1" Type="http://schemas.openxmlformats.org/officeDocument/2006/relationships/hyperlink" Target="mailto:ajc_pedrosa@hotmail.com" TargetMode="External"/><Relationship Id="rId6" Type="http://schemas.openxmlformats.org/officeDocument/2006/relationships/hyperlink" Target="mailto:jpmferreira@live.com.pt&#160;&#160;&#160;" TargetMode="External"/><Relationship Id="rId11" Type="http://schemas.openxmlformats.org/officeDocument/2006/relationships/hyperlink" Target="mailto:rodriguescourinha@gmail.com" TargetMode="External"/><Relationship Id="rId5" Type="http://schemas.openxmlformats.org/officeDocument/2006/relationships/hyperlink" Target="mailto:belaamaro75@hotmail.com" TargetMode="External"/><Relationship Id="rId15" Type="http://schemas.openxmlformats.org/officeDocument/2006/relationships/table" Target="../tables/table3.xml"/><Relationship Id="rId10" Type="http://schemas.openxmlformats.org/officeDocument/2006/relationships/hyperlink" Target="mailto:armandojfr1975@gmail.com" TargetMode="External"/><Relationship Id="rId4" Type="http://schemas.openxmlformats.org/officeDocument/2006/relationships/hyperlink" Target="mailto:jccorreia2@live.com.pt" TargetMode="External"/><Relationship Id="rId9" Type="http://schemas.openxmlformats.org/officeDocument/2006/relationships/hyperlink" Target="mailto:paulocorreia@digitaldata.pt" TargetMode="External"/><Relationship Id="rId14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hhenrique1.583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DG43"/>
  <sheetViews>
    <sheetView zoomScale="80" zoomScaleNormal="80" zoomScalePageLayoutView="80" workbookViewId="0">
      <pane xSplit="1" ySplit="1" topLeftCell="AY2" activePane="bottomRight" state="frozen"/>
      <selection pane="topRight" activeCell="B1" sqref="B1"/>
      <selection pane="bottomLeft" activeCell="A2" sqref="A2"/>
      <selection pane="bottomRight" activeCell="AA13" sqref="AA13"/>
    </sheetView>
  </sheetViews>
  <sheetFormatPr defaultColWidth="11.42578125" defaultRowHeight="15" x14ac:dyDescent="0.25"/>
  <cols>
    <col min="1" max="1" width="16.140625" style="1" customWidth="1"/>
    <col min="2" max="8" width="2.5703125" style="1" customWidth="1"/>
    <col min="9" max="12" width="3.42578125" style="1" customWidth="1"/>
    <col min="13" max="13" width="2.5703125" style="1" customWidth="1"/>
    <col min="14" max="14" width="3.5703125" style="1" customWidth="1"/>
    <col min="15" max="17" width="2.5703125" style="1" customWidth="1"/>
    <col min="18" max="18" width="3.140625" style="1" customWidth="1"/>
    <col min="19" max="22" width="2.5703125" style="1" customWidth="1"/>
    <col min="23" max="23" width="3" style="1" customWidth="1"/>
    <col min="24" max="26" width="2.5703125" style="1" customWidth="1"/>
    <col min="27" max="27" width="3.140625" style="1" customWidth="1"/>
    <col min="28" max="28" width="4.140625" style="1" bestFit="1" customWidth="1"/>
    <col min="29" max="34" width="2.5703125" style="1" customWidth="1"/>
    <col min="35" max="35" width="3.140625" style="1" customWidth="1"/>
    <col min="36" max="43" width="2.5703125" style="1" customWidth="1"/>
    <col min="44" max="44" width="3.140625" style="1" customWidth="1"/>
    <col min="45" max="52" width="2.5703125" style="1" customWidth="1"/>
    <col min="53" max="53" width="3.140625" style="1" customWidth="1"/>
    <col min="54" max="61" width="2.5703125" style="1" customWidth="1"/>
    <col min="62" max="62" width="3.140625" style="1" customWidth="1"/>
    <col min="63" max="70" width="2.5703125" style="1" customWidth="1"/>
    <col min="71" max="71" width="3.140625" style="1" customWidth="1"/>
    <col min="72" max="78" width="2.5703125" style="1" customWidth="1"/>
    <col min="79" max="79" width="3.140625" style="1" customWidth="1"/>
    <col min="80" max="87" width="2.5703125" style="1" customWidth="1"/>
    <col min="88" max="88" width="3.140625" style="1" customWidth="1"/>
    <col min="89" max="89" width="3.42578125" style="1" customWidth="1"/>
    <col min="90" max="96" width="2.5703125" style="1" customWidth="1"/>
    <col min="97" max="97" width="3.140625" style="1" customWidth="1"/>
    <col min="98" max="100" width="2.5703125" style="1" customWidth="1"/>
    <col min="101" max="105" width="4.140625" style="1" bestFit="1" customWidth="1"/>
    <col min="106" max="106" width="4.140625" style="1" customWidth="1"/>
    <col min="107" max="107" width="3.5703125" style="1" customWidth="1"/>
    <col min="108" max="108" width="11.42578125" customWidth="1"/>
    <col min="109" max="109" width="11.42578125" style="1" customWidth="1"/>
    <col min="110" max="16384" width="11.42578125" style="1"/>
  </cols>
  <sheetData>
    <row r="1" spans="1:111" ht="27" customHeight="1" thickBot="1" x14ac:dyDescent="0.4">
      <c r="A1" s="1031" t="s">
        <v>465</v>
      </c>
      <c r="B1" s="1032"/>
      <c r="C1" s="1032"/>
      <c r="D1" s="1032"/>
      <c r="E1" s="1032"/>
      <c r="F1" s="1032"/>
      <c r="G1" s="1032"/>
      <c r="H1" s="1032"/>
      <c r="I1" s="1032"/>
      <c r="J1" s="1032"/>
      <c r="K1" s="1032"/>
      <c r="L1" s="1032"/>
      <c r="M1" s="1032"/>
      <c r="N1" s="1032"/>
      <c r="O1" s="1032"/>
      <c r="P1" s="1032"/>
      <c r="Q1" s="1032"/>
      <c r="R1" s="1032"/>
      <c r="S1" s="1032"/>
      <c r="T1" s="1032"/>
      <c r="U1" s="1032"/>
      <c r="V1" s="1032"/>
      <c r="W1" s="1032"/>
      <c r="X1" s="1032"/>
      <c r="Y1" s="1032"/>
      <c r="Z1" s="1032"/>
      <c r="AA1" s="1032"/>
      <c r="AB1" s="1032"/>
      <c r="AC1" s="1032"/>
      <c r="AD1" s="1032"/>
      <c r="AE1" s="1032"/>
      <c r="AF1" s="1032"/>
      <c r="AG1" s="1032"/>
      <c r="AH1" s="1032"/>
      <c r="AI1" s="1032"/>
      <c r="AJ1" s="1032"/>
      <c r="AK1" s="1032"/>
      <c r="AL1" s="1032"/>
      <c r="AM1" s="1032"/>
      <c r="AN1" s="1032"/>
      <c r="AO1" s="1032"/>
      <c r="AP1" s="1032"/>
      <c r="AQ1" s="1032"/>
      <c r="AR1" s="1032"/>
      <c r="AS1" s="1032"/>
      <c r="AT1" s="1032"/>
      <c r="AU1" s="1032"/>
      <c r="AV1" s="1032"/>
      <c r="AW1" s="1032"/>
      <c r="AX1" s="1032"/>
      <c r="AY1" s="1032"/>
      <c r="AZ1" s="1032"/>
      <c r="BA1" s="1032"/>
      <c r="BB1" s="1032"/>
      <c r="BC1" s="1032"/>
      <c r="BD1" s="1032"/>
      <c r="BE1" s="1032"/>
      <c r="BF1" s="1032"/>
      <c r="BG1" s="1032"/>
      <c r="BH1" s="1032"/>
      <c r="BI1" s="1032"/>
      <c r="BJ1" s="1032"/>
      <c r="BK1" s="1032"/>
      <c r="BL1" s="1032"/>
      <c r="BM1" s="1032"/>
      <c r="BN1" s="1032"/>
      <c r="BO1" s="1032"/>
      <c r="BP1" s="1032"/>
      <c r="BQ1" s="1032"/>
      <c r="BR1" s="1032"/>
      <c r="BS1" s="1032"/>
      <c r="BT1" s="1032"/>
      <c r="BU1" s="1032"/>
      <c r="BV1" s="1032"/>
      <c r="BW1" s="1032"/>
      <c r="BX1" s="1032"/>
      <c r="BY1" s="1032"/>
      <c r="BZ1" s="1032"/>
      <c r="CA1" s="1032"/>
      <c r="CB1" s="1032"/>
      <c r="CC1" s="1032"/>
      <c r="CD1" s="1032"/>
      <c r="CE1" s="1032"/>
      <c r="CF1" s="1032"/>
      <c r="CG1" s="1032"/>
      <c r="CH1" s="1032"/>
      <c r="CI1" s="1032"/>
      <c r="CJ1" s="1032"/>
      <c r="CK1" s="1032"/>
      <c r="CL1" s="1032"/>
      <c r="CM1" s="1032"/>
      <c r="CN1" s="1032"/>
      <c r="CO1" s="1032"/>
      <c r="CP1" s="1032"/>
      <c r="CQ1" s="1032"/>
      <c r="CR1" s="1032"/>
      <c r="CS1" s="1032"/>
      <c r="CT1" s="1032"/>
      <c r="CU1" s="1032"/>
      <c r="CV1" s="1032"/>
      <c r="CW1" s="1032"/>
      <c r="CX1" s="1032"/>
      <c r="CY1" s="1032"/>
      <c r="CZ1" s="1032"/>
      <c r="DA1" s="1032"/>
      <c r="DB1" s="1032"/>
    </row>
    <row r="2" spans="1:111" ht="15.75" thickBot="1" x14ac:dyDescent="0.3">
      <c r="B2" s="274">
        <v>1</v>
      </c>
      <c r="C2" s="274">
        <v>3</v>
      </c>
      <c r="D2" s="274">
        <v>1</v>
      </c>
      <c r="E2" s="274">
        <v>3</v>
      </c>
      <c r="F2" s="274">
        <v>1</v>
      </c>
      <c r="G2" s="274">
        <v>3</v>
      </c>
      <c r="H2" s="274">
        <v>1</v>
      </c>
      <c r="I2" s="274">
        <v>3</v>
      </c>
      <c r="J2" s="274">
        <v>1</v>
      </c>
      <c r="K2" s="274">
        <v>3</v>
      </c>
      <c r="L2" s="274">
        <v>1</v>
      </c>
      <c r="M2" s="274">
        <v>3</v>
      </c>
      <c r="N2" s="274">
        <v>1</v>
      </c>
      <c r="O2" s="274">
        <v>3</v>
      </c>
      <c r="P2" s="274">
        <v>1</v>
      </c>
      <c r="Q2" s="274">
        <v>3</v>
      </c>
      <c r="R2" s="274">
        <v>1</v>
      </c>
      <c r="S2" s="274">
        <v>3</v>
      </c>
      <c r="T2" s="274">
        <v>1</v>
      </c>
      <c r="U2" s="274">
        <v>3</v>
      </c>
      <c r="V2" s="274">
        <v>1</v>
      </c>
      <c r="W2" s="274">
        <v>3</v>
      </c>
      <c r="X2" s="274">
        <v>1</v>
      </c>
      <c r="Y2" s="274">
        <v>3</v>
      </c>
      <c r="Z2" s="274">
        <v>1</v>
      </c>
      <c r="AA2" s="274">
        <v>3</v>
      </c>
      <c r="AB2" s="274">
        <v>1</v>
      </c>
      <c r="AC2" s="274">
        <v>3</v>
      </c>
      <c r="AD2" s="274">
        <v>1</v>
      </c>
      <c r="AE2" s="274">
        <v>3</v>
      </c>
      <c r="AF2" s="274">
        <v>1</v>
      </c>
      <c r="AG2" s="274">
        <v>3</v>
      </c>
      <c r="AH2" s="274">
        <v>1</v>
      </c>
      <c r="AI2" s="274">
        <v>3</v>
      </c>
      <c r="AJ2" s="274">
        <v>1</v>
      </c>
      <c r="AK2" s="274">
        <v>3</v>
      </c>
      <c r="AL2" s="274">
        <v>1</v>
      </c>
      <c r="AM2" s="274">
        <v>3</v>
      </c>
      <c r="AN2" s="274">
        <v>1</v>
      </c>
      <c r="AO2" s="274">
        <v>3</v>
      </c>
      <c r="AP2" s="274">
        <v>1</v>
      </c>
      <c r="AQ2" s="274">
        <v>3</v>
      </c>
      <c r="AR2" s="274">
        <v>1</v>
      </c>
      <c r="AS2" s="274">
        <v>3</v>
      </c>
      <c r="AT2" s="274">
        <v>1</v>
      </c>
      <c r="AU2" s="274">
        <v>3</v>
      </c>
      <c r="AV2" s="274">
        <v>1</v>
      </c>
      <c r="AW2" s="274">
        <v>3</v>
      </c>
      <c r="AX2" s="274">
        <v>1</v>
      </c>
      <c r="AY2" s="274">
        <v>3</v>
      </c>
      <c r="AZ2" s="274">
        <v>1</v>
      </c>
      <c r="BA2" s="274">
        <v>3</v>
      </c>
      <c r="BB2" s="274">
        <v>1</v>
      </c>
      <c r="BC2" s="274">
        <v>3</v>
      </c>
      <c r="BD2" s="274">
        <v>1</v>
      </c>
      <c r="BE2" s="274">
        <v>3</v>
      </c>
      <c r="BF2" s="274">
        <v>1</v>
      </c>
      <c r="BG2" s="274">
        <v>3</v>
      </c>
      <c r="BH2" s="274">
        <v>1</v>
      </c>
      <c r="BI2" s="274">
        <v>3</v>
      </c>
      <c r="BJ2" s="274">
        <v>1</v>
      </c>
      <c r="BK2" s="274">
        <v>3</v>
      </c>
      <c r="BL2" s="274">
        <v>1</v>
      </c>
      <c r="BM2" s="274">
        <v>3</v>
      </c>
      <c r="BN2" s="274">
        <v>1</v>
      </c>
      <c r="BO2" s="274">
        <v>3</v>
      </c>
      <c r="BP2" s="274">
        <v>1</v>
      </c>
      <c r="BQ2" s="274">
        <v>3</v>
      </c>
      <c r="BR2" s="274">
        <v>1</v>
      </c>
      <c r="BS2" s="274">
        <v>3</v>
      </c>
      <c r="BT2" s="274">
        <v>1</v>
      </c>
      <c r="BU2" s="274">
        <v>3</v>
      </c>
      <c r="BV2" s="274">
        <v>1</v>
      </c>
      <c r="BW2" s="274">
        <v>3</v>
      </c>
      <c r="BX2" s="274">
        <v>1</v>
      </c>
      <c r="BY2" s="274">
        <v>3</v>
      </c>
      <c r="BZ2" s="274">
        <v>1</v>
      </c>
      <c r="CA2" s="274">
        <v>3</v>
      </c>
      <c r="CB2" s="274">
        <v>1</v>
      </c>
      <c r="CC2" s="274">
        <v>3</v>
      </c>
      <c r="CD2" s="274">
        <v>1</v>
      </c>
      <c r="CE2" s="274">
        <v>3</v>
      </c>
      <c r="CF2" s="274">
        <v>1</v>
      </c>
      <c r="CG2" s="274">
        <v>3</v>
      </c>
      <c r="CH2" s="274">
        <v>1</v>
      </c>
      <c r="CI2" s="274">
        <v>3</v>
      </c>
      <c r="CJ2" s="274">
        <v>1</v>
      </c>
      <c r="CK2" s="274">
        <v>3</v>
      </c>
      <c r="CL2" s="274">
        <v>1</v>
      </c>
      <c r="CM2" s="274">
        <v>3</v>
      </c>
      <c r="CN2" s="274">
        <v>1</v>
      </c>
      <c r="CO2" s="274">
        <v>3</v>
      </c>
      <c r="CP2" s="274">
        <v>1</v>
      </c>
      <c r="CQ2" s="274">
        <v>3</v>
      </c>
      <c r="CR2" s="274">
        <v>1</v>
      </c>
      <c r="CS2" s="274">
        <v>3</v>
      </c>
      <c r="CT2" s="274">
        <v>1</v>
      </c>
      <c r="CU2" s="274">
        <v>3</v>
      </c>
      <c r="CV2" s="274">
        <v>1</v>
      </c>
      <c r="CW2" s="274">
        <v>3</v>
      </c>
      <c r="CX2" s="274">
        <v>1</v>
      </c>
      <c r="CY2" s="274">
        <v>3</v>
      </c>
      <c r="CZ2" s="274">
        <v>1</v>
      </c>
      <c r="DA2" s="274">
        <v>3</v>
      </c>
      <c r="DB2" s="274"/>
    </row>
    <row r="3" spans="1:111" s="691" customFormat="1" ht="15.75" customHeight="1" thickTop="1" thickBot="1" x14ac:dyDescent="0.25">
      <c r="B3" s="1033" t="s">
        <v>474</v>
      </c>
      <c r="C3" s="1034"/>
      <c r="D3" s="1034"/>
      <c r="E3" s="1034"/>
      <c r="F3" s="1035"/>
      <c r="G3" s="1035"/>
      <c r="H3" s="1035"/>
      <c r="I3" s="1035"/>
      <c r="J3" s="1035"/>
      <c r="K3" s="1036" t="s">
        <v>470</v>
      </c>
      <c r="L3" s="1037"/>
      <c r="M3" s="1037"/>
      <c r="N3" s="1037"/>
      <c r="O3" s="1037"/>
      <c r="P3" s="1037"/>
      <c r="Q3" s="1037"/>
      <c r="R3" s="1038"/>
      <c r="S3" s="1039" t="s">
        <v>475</v>
      </c>
      <c r="T3" s="1039"/>
      <c r="U3" s="1039"/>
      <c r="V3" s="1039"/>
      <c r="W3" s="1039"/>
      <c r="X3" s="1039"/>
      <c r="Y3" s="1039"/>
      <c r="Z3" s="1039"/>
      <c r="AA3" s="1039"/>
      <c r="AB3" s="1036" t="s">
        <v>476</v>
      </c>
      <c r="AC3" s="1037"/>
      <c r="AD3" s="1037"/>
      <c r="AE3" s="1037"/>
      <c r="AF3" s="1037"/>
      <c r="AG3" s="1037"/>
      <c r="AH3" s="1037"/>
      <c r="AI3" s="1037"/>
      <c r="AJ3" s="1038"/>
      <c r="AK3" s="1036" t="s">
        <v>477</v>
      </c>
      <c r="AL3" s="1037"/>
      <c r="AM3" s="1037"/>
      <c r="AN3" s="1037"/>
      <c r="AO3" s="1037"/>
      <c r="AP3" s="1037"/>
      <c r="AQ3" s="1037"/>
      <c r="AR3" s="1037"/>
      <c r="AS3" s="1038"/>
      <c r="AT3" s="1198" t="s">
        <v>471</v>
      </c>
      <c r="AU3" s="1199"/>
      <c r="AV3" s="1199"/>
      <c r="AW3" s="1199"/>
      <c r="AX3" s="1199"/>
      <c r="AY3" s="1199"/>
      <c r="AZ3" s="1199"/>
      <c r="BA3" s="1200"/>
      <c r="BB3" s="1040" t="s">
        <v>478</v>
      </c>
      <c r="BC3" s="1039"/>
      <c r="BD3" s="1039"/>
      <c r="BE3" s="1039"/>
      <c r="BF3" s="1039"/>
      <c r="BG3" s="1039"/>
      <c r="BH3" s="1039"/>
      <c r="BI3" s="1039"/>
      <c r="BJ3" s="1041"/>
      <c r="BK3" s="1040" t="s">
        <v>479</v>
      </c>
      <c r="BL3" s="1039"/>
      <c r="BM3" s="1039"/>
      <c r="BN3" s="1039"/>
      <c r="BO3" s="1039"/>
      <c r="BP3" s="1039"/>
      <c r="BQ3" s="1039"/>
      <c r="BR3" s="1039"/>
      <c r="BS3" s="1041"/>
      <c r="BT3" s="1033" t="s">
        <v>472</v>
      </c>
      <c r="BU3" s="1042"/>
      <c r="BV3" s="1034"/>
      <c r="BW3" s="1034"/>
      <c r="BX3" s="1034"/>
      <c r="BY3" s="1034"/>
      <c r="BZ3" s="1034"/>
      <c r="CA3" s="1043"/>
      <c r="CB3" s="1040" t="s">
        <v>480</v>
      </c>
      <c r="CC3" s="1039"/>
      <c r="CD3" s="1039"/>
      <c r="CE3" s="1039"/>
      <c r="CF3" s="1039"/>
      <c r="CG3" s="1039"/>
      <c r="CH3" s="1039"/>
      <c r="CI3" s="1039"/>
      <c r="CJ3" s="1041"/>
      <c r="CK3" s="1040" t="s">
        <v>481</v>
      </c>
      <c r="CL3" s="1039"/>
      <c r="CM3" s="1039"/>
      <c r="CN3" s="1039"/>
      <c r="CO3" s="1039"/>
      <c r="CP3" s="1039"/>
      <c r="CQ3" s="1039"/>
      <c r="CR3" s="1039"/>
      <c r="CS3" s="1041"/>
      <c r="CT3" s="1036" t="s">
        <v>482</v>
      </c>
      <c r="CU3" s="1037"/>
      <c r="CV3" s="1037"/>
      <c r="CW3" s="1037"/>
      <c r="CX3" s="1037"/>
      <c r="CY3" s="1037"/>
      <c r="CZ3" s="1037"/>
      <c r="DA3" s="1037"/>
      <c r="DB3" s="1038"/>
      <c r="DD3" s="1044" t="s">
        <v>62</v>
      </c>
    </row>
    <row r="4" spans="1:111" ht="15.75" customHeight="1" thickTop="1" thickBot="1" x14ac:dyDescent="0.25">
      <c r="A4" s="34" t="s">
        <v>365</v>
      </c>
      <c r="B4" s="523">
        <v>1</v>
      </c>
      <c r="C4" s="524">
        <v>2</v>
      </c>
      <c r="D4" s="414">
        <v>3</v>
      </c>
      <c r="E4" s="414">
        <v>4</v>
      </c>
      <c r="F4" s="523">
        <v>5</v>
      </c>
      <c r="G4" s="524">
        <v>6</v>
      </c>
      <c r="H4" s="414">
        <v>7</v>
      </c>
      <c r="I4" s="414">
        <v>8</v>
      </c>
      <c r="J4" s="523">
        <v>9</v>
      </c>
      <c r="K4" s="496">
        <v>10</v>
      </c>
      <c r="L4" s="419">
        <v>11</v>
      </c>
      <c r="M4" s="419">
        <v>12</v>
      </c>
      <c r="N4" s="525">
        <v>13</v>
      </c>
      <c r="O4" s="526">
        <v>14</v>
      </c>
      <c r="P4" s="419">
        <v>15</v>
      </c>
      <c r="Q4" s="419">
        <v>16</v>
      </c>
      <c r="R4" s="527">
        <v>17</v>
      </c>
      <c r="S4" s="528">
        <v>18</v>
      </c>
      <c r="T4" s="414">
        <v>19</v>
      </c>
      <c r="U4" s="414">
        <v>20</v>
      </c>
      <c r="V4" s="523">
        <v>21</v>
      </c>
      <c r="W4" s="524">
        <v>22</v>
      </c>
      <c r="X4" s="414">
        <v>23</v>
      </c>
      <c r="Y4" s="414">
        <v>24</v>
      </c>
      <c r="Z4" s="523">
        <v>25</v>
      </c>
      <c r="AA4" s="529">
        <v>26</v>
      </c>
      <c r="AB4" s="463">
        <v>27</v>
      </c>
      <c r="AC4" s="419">
        <v>28</v>
      </c>
      <c r="AD4" s="525">
        <v>29</v>
      </c>
      <c r="AE4" s="526">
        <v>30</v>
      </c>
      <c r="AF4" s="419">
        <v>31</v>
      </c>
      <c r="AG4" s="419">
        <v>32</v>
      </c>
      <c r="AH4" s="525">
        <v>33</v>
      </c>
      <c r="AI4" s="530">
        <v>34</v>
      </c>
      <c r="AJ4" s="464">
        <v>35</v>
      </c>
      <c r="AK4" s="467">
        <v>36</v>
      </c>
      <c r="AL4" s="525">
        <v>37</v>
      </c>
      <c r="AM4" s="526">
        <v>38</v>
      </c>
      <c r="AN4" s="419">
        <v>39</v>
      </c>
      <c r="AO4" s="419">
        <v>40</v>
      </c>
      <c r="AP4" s="525">
        <v>41</v>
      </c>
      <c r="AQ4" s="526">
        <v>42</v>
      </c>
      <c r="AR4" s="468">
        <v>43</v>
      </c>
      <c r="AS4" s="464">
        <v>44</v>
      </c>
      <c r="AT4" s="531">
        <v>45</v>
      </c>
      <c r="AU4" s="524">
        <v>46</v>
      </c>
      <c r="AV4" s="414">
        <v>47</v>
      </c>
      <c r="AW4" s="414">
        <v>48</v>
      </c>
      <c r="AX4" s="523">
        <v>49</v>
      </c>
      <c r="AY4" s="524">
        <v>50</v>
      </c>
      <c r="AZ4" s="414">
        <v>51</v>
      </c>
      <c r="BA4" s="418">
        <v>52</v>
      </c>
      <c r="BB4" s="528">
        <v>53</v>
      </c>
      <c r="BC4" s="524">
        <v>54</v>
      </c>
      <c r="BD4" s="414">
        <v>55</v>
      </c>
      <c r="BE4" s="414">
        <v>56</v>
      </c>
      <c r="BF4" s="523">
        <v>57</v>
      </c>
      <c r="BG4" s="524">
        <v>58</v>
      </c>
      <c r="BH4" s="414">
        <v>59</v>
      </c>
      <c r="BI4" s="414">
        <v>60</v>
      </c>
      <c r="BJ4" s="532">
        <v>61</v>
      </c>
      <c r="BK4" s="528">
        <v>62</v>
      </c>
      <c r="BL4" s="414">
        <v>63</v>
      </c>
      <c r="BM4" s="414">
        <v>64</v>
      </c>
      <c r="BN4" s="523">
        <v>65</v>
      </c>
      <c r="BO4" s="524">
        <v>66</v>
      </c>
      <c r="BP4" s="414">
        <v>67</v>
      </c>
      <c r="BQ4" s="414">
        <v>68</v>
      </c>
      <c r="BR4" s="523">
        <v>69</v>
      </c>
      <c r="BS4" s="529">
        <v>70</v>
      </c>
      <c r="BT4" s="417">
        <v>71</v>
      </c>
      <c r="BU4" s="414">
        <v>72</v>
      </c>
      <c r="BV4" s="523">
        <v>73</v>
      </c>
      <c r="BW4" s="524">
        <v>74</v>
      </c>
      <c r="BX4" s="414">
        <v>75</v>
      </c>
      <c r="BY4" s="414">
        <v>76</v>
      </c>
      <c r="BZ4" s="523">
        <v>77</v>
      </c>
      <c r="CA4" s="529">
        <v>78</v>
      </c>
      <c r="CB4" s="417">
        <v>79</v>
      </c>
      <c r="CC4" s="414">
        <v>80</v>
      </c>
      <c r="CD4" s="523">
        <v>81</v>
      </c>
      <c r="CE4" s="524">
        <v>82</v>
      </c>
      <c r="CF4" s="414">
        <v>83</v>
      </c>
      <c r="CG4" s="414">
        <v>84</v>
      </c>
      <c r="CH4" s="523">
        <v>85</v>
      </c>
      <c r="CI4" s="524">
        <v>86</v>
      </c>
      <c r="CJ4" s="418">
        <v>87</v>
      </c>
      <c r="CK4" s="423">
        <v>88</v>
      </c>
      <c r="CL4" s="523">
        <v>89</v>
      </c>
      <c r="CM4" s="524">
        <v>90</v>
      </c>
      <c r="CN4" s="414">
        <v>91</v>
      </c>
      <c r="CO4" s="414">
        <v>92</v>
      </c>
      <c r="CP4" s="523">
        <v>93</v>
      </c>
      <c r="CQ4" s="524">
        <v>94</v>
      </c>
      <c r="CR4" s="414">
        <v>95</v>
      </c>
      <c r="CS4" s="418">
        <v>96</v>
      </c>
      <c r="CT4" s="533">
        <v>97</v>
      </c>
      <c r="CU4" s="526">
        <v>98</v>
      </c>
      <c r="CV4" s="419">
        <v>99</v>
      </c>
      <c r="CW4" s="419">
        <v>100</v>
      </c>
      <c r="CX4" s="525">
        <v>101</v>
      </c>
      <c r="CY4" s="526">
        <v>102</v>
      </c>
      <c r="CZ4" s="419">
        <v>103</v>
      </c>
      <c r="DA4" s="464">
        <v>104</v>
      </c>
      <c r="DB4" s="469">
        <v>105</v>
      </c>
      <c r="DD4" s="1045"/>
    </row>
    <row r="5" spans="1:111" ht="16.5" customHeight="1" x14ac:dyDescent="0.2">
      <c r="A5" s="39" t="s">
        <v>1</v>
      </c>
      <c r="B5" s="405" t="s">
        <v>2</v>
      </c>
      <c r="C5" s="406" t="s">
        <v>3</v>
      </c>
      <c r="D5" s="407" t="s">
        <v>2</v>
      </c>
      <c r="E5" s="407" t="s">
        <v>3</v>
      </c>
      <c r="F5" s="406" t="s">
        <v>2</v>
      </c>
      <c r="G5" s="406" t="s">
        <v>3</v>
      </c>
      <c r="H5" s="407" t="s">
        <v>2</v>
      </c>
      <c r="I5" s="407" t="s">
        <v>3</v>
      </c>
      <c r="J5" s="408" t="s">
        <v>2</v>
      </c>
      <c r="K5" s="405" t="s">
        <v>3</v>
      </c>
      <c r="L5" s="407" t="s">
        <v>2</v>
      </c>
      <c r="M5" s="407" t="s">
        <v>3</v>
      </c>
      <c r="N5" s="406" t="s">
        <v>2</v>
      </c>
      <c r="O5" s="406" t="s">
        <v>3</v>
      </c>
      <c r="P5" s="407" t="s">
        <v>2</v>
      </c>
      <c r="Q5" s="407" t="s">
        <v>3</v>
      </c>
      <c r="R5" s="409" t="s">
        <v>2</v>
      </c>
      <c r="S5" s="405" t="s">
        <v>3</v>
      </c>
      <c r="T5" s="407" t="s">
        <v>2</v>
      </c>
      <c r="U5" s="407" t="s">
        <v>3</v>
      </c>
      <c r="V5" s="406" t="s">
        <v>2</v>
      </c>
      <c r="W5" s="406" t="s">
        <v>3</v>
      </c>
      <c r="X5" s="407" t="s">
        <v>2</v>
      </c>
      <c r="Y5" s="407" t="s">
        <v>3</v>
      </c>
      <c r="Z5" s="406" t="s">
        <v>2</v>
      </c>
      <c r="AA5" s="408" t="s">
        <v>3</v>
      </c>
      <c r="AB5" s="410" t="s">
        <v>2</v>
      </c>
      <c r="AC5" s="407" t="s">
        <v>3</v>
      </c>
      <c r="AD5" s="406" t="s">
        <v>2</v>
      </c>
      <c r="AE5" s="406" t="s">
        <v>3</v>
      </c>
      <c r="AF5" s="407" t="s">
        <v>2</v>
      </c>
      <c r="AG5" s="407" t="s">
        <v>3</v>
      </c>
      <c r="AH5" s="406" t="s">
        <v>2</v>
      </c>
      <c r="AI5" s="409" t="s">
        <v>3</v>
      </c>
      <c r="AJ5" s="411" t="s">
        <v>2</v>
      </c>
      <c r="AK5" s="461" t="s">
        <v>3</v>
      </c>
      <c r="AL5" s="406" t="s">
        <v>2</v>
      </c>
      <c r="AM5" s="406" t="s">
        <v>3</v>
      </c>
      <c r="AN5" s="407" t="s">
        <v>2</v>
      </c>
      <c r="AO5" s="407" t="s">
        <v>3</v>
      </c>
      <c r="AP5" s="406" t="s">
        <v>2</v>
      </c>
      <c r="AQ5" s="406" t="s">
        <v>3</v>
      </c>
      <c r="AR5" s="465" t="s">
        <v>2</v>
      </c>
      <c r="AS5" s="411" t="s">
        <v>3</v>
      </c>
      <c r="AT5" s="466" t="s">
        <v>2</v>
      </c>
      <c r="AU5" s="406" t="s">
        <v>3</v>
      </c>
      <c r="AV5" s="407" t="s">
        <v>2</v>
      </c>
      <c r="AW5" s="407" t="s">
        <v>3</v>
      </c>
      <c r="AX5" s="406" t="s">
        <v>2</v>
      </c>
      <c r="AY5" s="406" t="s">
        <v>3</v>
      </c>
      <c r="AZ5" s="407" t="s">
        <v>2</v>
      </c>
      <c r="BA5" s="411" t="s">
        <v>3</v>
      </c>
      <c r="BB5" s="405" t="s">
        <v>2</v>
      </c>
      <c r="BC5" s="406" t="s">
        <v>3</v>
      </c>
      <c r="BD5" s="407" t="s">
        <v>2</v>
      </c>
      <c r="BE5" s="407" t="s">
        <v>3</v>
      </c>
      <c r="BF5" s="406" t="s">
        <v>2</v>
      </c>
      <c r="BG5" s="406" t="s">
        <v>3</v>
      </c>
      <c r="BH5" s="407" t="s">
        <v>2</v>
      </c>
      <c r="BI5" s="407" t="s">
        <v>3</v>
      </c>
      <c r="BJ5" s="408" t="s">
        <v>2</v>
      </c>
      <c r="BK5" s="405" t="s">
        <v>3</v>
      </c>
      <c r="BL5" s="407" t="s">
        <v>2</v>
      </c>
      <c r="BM5" s="407" t="s">
        <v>3</v>
      </c>
      <c r="BN5" s="406" t="s">
        <v>2</v>
      </c>
      <c r="BO5" s="406" t="s">
        <v>3</v>
      </c>
      <c r="BP5" s="407" t="s">
        <v>2</v>
      </c>
      <c r="BQ5" s="407" t="s">
        <v>3</v>
      </c>
      <c r="BR5" s="406" t="s">
        <v>2</v>
      </c>
      <c r="BS5" s="408" t="s">
        <v>3</v>
      </c>
      <c r="BT5" s="410" t="s">
        <v>2</v>
      </c>
      <c r="BU5" s="407" t="s">
        <v>3</v>
      </c>
      <c r="BV5" s="406" t="s">
        <v>2</v>
      </c>
      <c r="BW5" s="406" t="s">
        <v>3</v>
      </c>
      <c r="BX5" s="407" t="s">
        <v>2</v>
      </c>
      <c r="BY5" s="407" t="s">
        <v>3</v>
      </c>
      <c r="BZ5" s="406" t="s">
        <v>2</v>
      </c>
      <c r="CA5" s="408" t="s">
        <v>3</v>
      </c>
      <c r="CB5" s="410" t="s">
        <v>2</v>
      </c>
      <c r="CC5" s="407" t="s">
        <v>3</v>
      </c>
      <c r="CD5" s="406" t="s">
        <v>2</v>
      </c>
      <c r="CE5" s="406" t="s">
        <v>3</v>
      </c>
      <c r="CF5" s="407" t="s">
        <v>2</v>
      </c>
      <c r="CG5" s="407" t="s">
        <v>3</v>
      </c>
      <c r="CH5" s="406" t="s">
        <v>2</v>
      </c>
      <c r="CI5" s="406" t="s">
        <v>3</v>
      </c>
      <c r="CJ5" s="411" t="s">
        <v>2</v>
      </c>
      <c r="CK5" s="410" t="s">
        <v>3</v>
      </c>
      <c r="CL5" s="406" t="s">
        <v>2</v>
      </c>
      <c r="CM5" s="406" t="s">
        <v>3</v>
      </c>
      <c r="CN5" s="407" t="s">
        <v>2</v>
      </c>
      <c r="CO5" s="407" t="s">
        <v>3</v>
      </c>
      <c r="CP5" s="406" t="s">
        <v>2</v>
      </c>
      <c r="CQ5" s="406" t="s">
        <v>3</v>
      </c>
      <c r="CR5" s="407" t="s">
        <v>2</v>
      </c>
      <c r="CS5" s="411" t="s">
        <v>3</v>
      </c>
      <c r="CT5" s="405" t="s">
        <v>2</v>
      </c>
      <c r="CU5" s="406" t="s">
        <v>3</v>
      </c>
      <c r="CV5" s="407" t="s">
        <v>2</v>
      </c>
      <c r="CW5" s="407" t="s">
        <v>3</v>
      </c>
      <c r="CX5" s="406" t="s">
        <v>2</v>
      </c>
      <c r="CY5" s="406" t="s">
        <v>3</v>
      </c>
      <c r="CZ5" s="407" t="s">
        <v>2</v>
      </c>
      <c r="DA5" s="465" t="s">
        <v>3</v>
      </c>
      <c r="DB5" s="471" t="s">
        <v>2</v>
      </c>
      <c r="DD5" s="1045"/>
    </row>
    <row r="6" spans="1:111" ht="16.5" customHeight="1" thickBot="1" x14ac:dyDescent="0.25">
      <c r="A6" s="39" t="s">
        <v>4</v>
      </c>
      <c r="B6" s="1047">
        <v>1</v>
      </c>
      <c r="C6" s="1048"/>
      <c r="D6" s="1049">
        <v>2</v>
      </c>
      <c r="E6" s="1049"/>
      <c r="F6" s="1048">
        <v>3</v>
      </c>
      <c r="G6" s="1048"/>
      <c r="H6" s="1049">
        <v>4</v>
      </c>
      <c r="I6" s="1049"/>
      <c r="J6" s="275">
        <v>5</v>
      </c>
      <c r="K6" s="276">
        <v>5</v>
      </c>
      <c r="L6" s="1049">
        <v>6</v>
      </c>
      <c r="M6" s="1049"/>
      <c r="N6" s="1048">
        <v>7</v>
      </c>
      <c r="O6" s="1048"/>
      <c r="P6" s="1049">
        <v>8</v>
      </c>
      <c r="Q6" s="1049"/>
      <c r="R6" s="277">
        <v>9</v>
      </c>
      <c r="S6" s="276">
        <v>9</v>
      </c>
      <c r="T6" s="1049">
        <v>10</v>
      </c>
      <c r="U6" s="1049"/>
      <c r="V6" s="1048">
        <v>11</v>
      </c>
      <c r="W6" s="1048"/>
      <c r="X6" s="1049">
        <v>12</v>
      </c>
      <c r="Y6" s="1049"/>
      <c r="Z6" s="1048">
        <v>13</v>
      </c>
      <c r="AA6" s="1069"/>
      <c r="AB6" s="1070">
        <v>14</v>
      </c>
      <c r="AC6" s="1049"/>
      <c r="AD6" s="1048">
        <v>15</v>
      </c>
      <c r="AE6" s="1048"/>
      <c r="AF6" s="1049">
        <v>16</v>
      </c>
      <c r="AG6" s="1049"/>
      <c r="AH6" s="1048">
        <v>17</v>
      </c>
      <c r="AI6" s="1084"/>
      <c r="AJ6" s="462">
        <v>18</v>
      </c>
      <c r="AK6" s="460">
        <v>18</v>
      </c>
      <c r="AL6" s="1048">
        <v>19</v>
      </c>
      <c r="AM6" s="1048"/>
      <c r="AN6" s="1049">
        <v>20</v>
      </c>
      <c r="AO6" s="1049"/>
      <c r="AP6" s="1048">
        <v>21</v>
      </c>
      <c r="AQ6" s="1048"/>
      <c r="AR6" s="1201">
        <v>22</v>
      </c>
      <c r="AS6" s="1202"/>
      <c r="AT6" s="1083">
        <v>23</v>
      </c>
      <c r="AU6" s="1048"/>
      <c r="AV6" s="1049">
        <v>24</v>
      </c>
      <c r="AW6" s="1049"/>
      <c r="AX6" s="1048">
        <v>25</v>
      </c>
      <c r="AY6" s="1048"/>
      <c r="AZ6" s="1049">
        <v>26</v>
      </c>
      <c r="BA6" s="1050"/>
      <c r="BB6" s="1047">
        <v>27</v>
      </c>
      <c r="BC6" s="1048"/>
      <c r="BD6" s="1049">
        <v>28</v>
      </c>
      <c r="BE6" s="1049"/>
      <c r="BF6" s="1048">
        <v>29</v>
      </c>
      <c r="BG6" s="1048"/>
      <c r="BH6" s="1049">
        <v>30</v>
      </c>
      <c r="BI6" s="1049"/>
      <c r="BJ6" s="275">
        <v>31</v>
      </c>
      <c r="BK6" s="276">
        <v>31</v>
      </c>
      <c r="BL6" s="1049">
        <v>32</v>
      </c>
      <c r="BM6" s="1049"/>
      <c r="BN6" s="1048">
        <v>33</v>
      </c>
      <c r="BO6" s="1048"/>
      <c r="BP6" s="1049">
        <v>34</v>
      </c>
      <c r="BQ6" s="1049"/>
      <c r="BR6" s="1048">
        <v>35</v>
      </c>
      <c r="BS6" s="1069"/>
      <c r="BT6" s="1070">
        <v>36</v>
      </c>
      <c r="BU6" s="1049"/>
      <c r="BV6" s="1048">
        <v>37</v>
      </c>
      <c r="BW6" s="1048"/>
      <c r="BX6" s="1049">
        <v>38</v>
      </c>
      <c r="BY6" s="1049"/>
      <c r="BZ6" s="1048">
        <v>39</v>
      </c>
      <c r="CA6" s="1069"/>
      <c r="CB6" s="1070">
        <v>40</v>
      </c>
      <c r="CC6" s="1049"/>
      <c r="CD6" s="1048">
        <v>41</v>
      </c>
      <c r="CE6" s="1048"/>
      <c r="CF6" s="1049">
        <v>42</v>
      </c>
      <c r="CG6" s="1049"/>
      <c r="CH6" s="1048">
        <v>43</v>
      </c>
      <c r="CI6" s="1048"/>
      <c r="CJ6" s="278">
        <v>44</v>
      </c>
      <c r="CK6" s="279">
        <v>44</v>
      </c>
      <c r="CL6" s="1048">
        <v>45</v>
      </c>
      <c r="CM6" s="1048"/>
      <c r="CN6" s="1049">
        <v>46</v>
      </c>
      <c r="CO6" s="1049"/>
      <c r="CP6" s="1048">
        <v>47</v>
      </c>
      <c r="CQ6" s="1048"/>
      <c r="CR6" s="1049">
        <v>48</v>
      </c>
      <c r="CS6" s="1050"/>
      <c r="CT6" s="1047">
        <v>49</v>
      </c>
      <c r="CU6" s="1048"/>
      <c r="CV6" s="1049">
        <v>50</v>
      </c>
      <c r="CW6" s="1049"/>
      <c r="CX6" s="1048">
        <v>51</v>
      </c>
      <c r="CY6" s="1048"/>
      <c r="CZ6" s="1049">
        <v>52</v>
      </c>
      <c r="DA6" s="1050"/>
      <c r="DB6" s="470">
        <v>53</v>
      </c>
      <c r="DD6" s="1046"/>
    </row>
    <row r="7" spans="1:111" ht="15.75" customHeight="1" thickBot="1" x14ac:dyDescent="0.3">
      <c r="A7" s="2" t="s">
        <v>5</v>
      </c>
      <c r="B7" s="482">
        <v>1</v>
      </c>
      <c r="C7" s="483">
        <v>2</v>
      </c>
      <c r="D7" s="484">
        <v>1</v>
      </c>
      <c r="E7" s="484">
        <v>2</v>
      </c>
      <c r="F7" s="485">
        <v>1</v>
      </c>
      <c r="G7" s="485">
        <v>2</v>
      </c>
      <c r="H7" s="486">
        <v>1</v>
      </c>
      <c r="I7" s="486">
        <v>2</v>
      </c>
      <c r="J7" s="487">
        <v>1</v>
      </c>
      <c r="K7" s="482">
        <v>2</v>
      </c>
      <c r="L7" s="484">
        <v>1</v>
      </c>
      <c r="M7" s="484">
        <v>2</v>
      </c>
      <c r="N7" s="483">
        <v>1</v>
      </c>
      <c r="O7" s="253">
        <v>2</v>
      </c>
      <c r="P7" s="256">
        <v>1</v>
      </c>
      <c r="Q7" s="256">
        <v>2</v>
      </c>
      <c r="R7" s="255">
        <v>1</v>
      </c>
      <c r="S7" s="252">
        <v>2</v>
      </c>
      <c r="T7" s="254">
        <v>1</v>
      </c>
      <c r="U7" s="254">
        <v>2</v>
      </c>
      <c r="V7" s="253">
        <v>1</v>
      </c>
      <c r="W7" s="253">
        <v>2</v>
      </c>
      <c r="X7" s="254">
        <v>1</v>
      </c>
      <c r="Y7" s="254">
        <v>2</v>
      </c>
      <c r="Z7" s="255">
        <v>1</v>
      </c>
      <c r="AA7" s="257">
        <v>2</v>
      </c>
      <c r="AB7" s="382">
        <v>1</v>
      </c>
      <c r="AC7" s="254">
        <v>2</v>
      </c>
      <c r="AD7" s="384">
        <v>1</v>
      </c>
      <c r="AE7" s="384">
        <v>2</v>
      </c>
      <c r="AF7" s="383">
        <v>1</v>
      </c>
      <c r="AG7" s="383">
        <v>2</v>
      </c>
      <c r="AH7" s="253">
        <v>1</v>
      </c>
      <c r="AI7" s="255">
        <v>2</v>
      </c>
      <c r="AJ7" s="385">
        <v>1</v>
      </c>
      <c r="AK7" s="383">
        <v>2</v>
      </c>
      <c r="AL7" s="253">
        <v>1</v>
      </c>
      <c r="AM7" s="253">
        <v>2</v>
      </c>
      <c r="AN7" s="254">
        <v>1</v>
      </c>
      <c r="AO7" s="254">
        <v>2</v>
      </c>
      <c r="AP7" s="253">
        <v>1</v>
      </c>
      <c r="AQ7" s="255">
        <v>2</v>
      </c>
      <c r="AR7" s="256">
        <v>1</v>
      </c>
      <c r="AS7" s="385">
        <v>2</v>
      </c>
      <c r="AT7" s="384">
        <v>1</v>
      </c>
      <c r="AU7" s="253">
        <v>2</v>
      </c>
      <c r="AV7" s="254">
        <v>1</v>
      </c>
      <c r="AW7" s="254">
        <v>2</v>
      </c>
      <c r="AX7" s="255">
        <v>1</v>
      </c>
      <c r="AY7" s="255">
        <v>2</v>
      </c>
      <c r="AZ7" s="256">
        <v>1</v>
      </c>
      <c r="BA7" s="385">
        <v>2</v>
      </c>
      <c r="BB7" s="252">
        <v>1</v>
      </c>
      <c r="BC7" s="384">
        <v>2</v>
      </c>
      <c r="BD7" s="383">
        <v>1</v>
      </c>
      <c r="BE7" s="383">
        <v>2</v>
      </c>
      <c r="BF7" s="253">
        <v>1</v>
      </c>
      <c r="BG7" s="253">
        <v>2</v>
      </c>
      <c r="BH7" s="254">
        <v>1</v>
      </c>
      <c r="BI7" s="256">
        <v>2</v>
      </c>
      <c r="BJ7" s="257">
        <v>1</v>
      </c>
      <c r="BK7" s="252">
        <v>2</v>
      </c>
      <c r="BL7" s="254">
        <v>1</v>
      </c>
      <c r="BM7" s="383">
        <v>2</v>
      </c>
      <c r="BN7" s="253">
        <v>1</v>
      </c>
      <c r="BO7" s="253">
        <v>2</v>
      </c>
      <c r="BP7" s="254">
        <v>1</v>
      </c>
      <c r="BQ7" s="256">
        <v>2</v>
      </c>
      <c r="BR7" s="255">
        <v>1</v>
      </c>
      <c r="BS7" s="257">
        <v>2</v>
      </c>
      <c r="BT7" s="382">
        <v>1</v>
      </c>
      <c r="BU7" s="383">
        <v>2</v>
      </c>
      <c r="BV7" s="384">
        <v>1</v>
      </c>
      <c r="BW7" s="384">
        <v>2</v>
      </c>
      <c r="BX7" s="383">
        <v>1</v>
      </c>
      <c r="BY7" s="383">
        <v>2</v>
      </c>
      <c r="BZ7" s="384">
        <v>1</v>
      </c>
      <c r="CA7" s="439">
        <v>2</v>
      </c>
      <c r="CB7" s="575">
        <v>1</v>
      </c>
      <c r="CC7" s="576">
        <v>2</v>
      </c>
      <c r="CD7" s="577">
        <v>1</v>
      </c>
      <c r="CE7" s="578">
        <v>2</v>
      </c>
      <c r="CF7" s="579">
        <v>1</v>
      </c>
      <c r="CG7" s="580">
        <v>2</v>
      </c>
      <c r="CH7" s="578">
        <v>1</v>
      </c>
      <c r="CI7" s="578">
        <v>2</v>
      </c>
      <c r="CJ7" s="581">
        <v>1</v>
      </c>
      <c r="CK7" s="575">
        <v>2</v>
      </c>
      <c r="CL7" s="577">
        <v>1</v>
      </c>
      <c r="CM7" s="577">
        <v>2</v>
      </c>
      <c r="CN7" s="579">
        <v>1</v>
      </c>
      <c r="CO7" s="579">
        <v>2</v>
      </c>
      <c r="CP7" s="582">
        <v>1</v>
      </c>
      <c r="CQ7" s="578">
        <v>2</v>
      </c>
      <c r="CR7" s="580">
        <v>1</v>
      </c>
      <c r="CS7" s="581">
        <v>2</v>
      </c>
      <c r="CT7" s="583">
        <v>1</v>
      </c>
      <c r="CU7" s="577">
        <v>2</v>
      </c>
      <c r="CV7" s="576">
        <v>1</v>
      </c>
      <c r="CW7" s="576">
        <v>2</v>
      </c>
      <c r="CX7" s="577">
        <v>1</v>
      </c>
      <c r="CY7" s="582">
        <v>2</v>
      </c>
      <c r="CZ7" s="579">
        <v>1</v>
      </c>
      <c r="DA7" s="581">
        <v>2</v>
      </c>
      <c r="DB7" s="584">
        <v>1</v>
      </c>
      <c r="DC7" s="4"/>
      <c r="DD7" s="478">
        <f>SUM(B7:DB7)</f>
        <v>157</v>
      </c>
      <c r="DE7" s="60" t="str">
        <f t="shared" ref="DE7:DE20" si="0">A7</f>
        <v>Pedra</v>
      </c>
    </row>
    <row r="8" spans="1:111" ht="15.75" customHeight="1" thickBot="1" x14ac:dyDescent="0.3">
      <c r="A8" s="2" t="s">
        <v>6</v>
      </c>
      <c r="B8" s="258">
        <v>1</v>
      </c>
      <c r="C8" s="259">
        <v>2</v>
      </c>
      <c r="D8" s="260">
        <v>1</v>
      </c>
      <c r="E8" s="260">
        <v>2</v>
      </c>
      <c r="F8" s="261">
        <v>1</v>
      </c>
      <c r="G8" s="261">
        <v>2</v>
      </c>
      <c r="H8" s="262">
        <v>1</v>
      </c>
      <c r="I8" s="262">
        <v>2</v>
      </c>
      <c r="J8" s="263">
        <v>1</v>
      </c>
      <c r="K8" s="258">
        <v>2</v>
      </c>
      <c r="L8" s="260">
        <v>1</v>
      </c>
      <c r="M8" s="260">
        <v>2</v>
      </c>
      <c r="N8" s="259">
        <v>1</v>
      </c>
      <c r="O8" s="259">
        <v>2</v>
      </c>
      <c r="P8" s="262">
        <v>1</v>
      </c>
      <c r="Q8" s="262">
        <v>2</v>
      </c>
      <c r="R8" s="261">
        <v>1</v>
      </c>
      <c r="S8" s="258">
        <v>2</v>
      </c>
      <c r="T8" s="260">
        <v>1</v>
      </c>
      <c r="U8" s="260">
        <v>2</v>
      </c>
      <c r="V8" s="259">
        <v>1</v>
      </c>
      <c r="W8" s="259">
        <v>2</v>
      </c>
      <c r="X8" s="260">
        <v>1</v>
      </c>
      <c r="Y8" s="260">
        <v>2</v>
      </c>
      <c r="Z8" s="261">
        <v>1</v>
      </c>
      <c r="AA8" s="263">
        <v>2</v>
      </c>
      <c r="AB8" s="319">
        <v>1</v>
      </c>
      <c r="AC8" s="260">
        <v>2</v>
      </c>
      <c r="AD8" s="321">
        <v>1</v>
      </c>
      <c r="AE8" s="259">
        <v>2</v>
      </c>
      <c r="AF8" s="320">
        <v>1</v>
      </c>
      <c r="AG8" s="320">
        <v>2</v>
      </c>
      <c r="AH8" s="259">
        <v>1</v>
      </c>
      <c r="AI8" s="261">
        <v>2</v>
      </c>
      <c r="AJ8" s="322">
        <v>1</v>
      </c>
      <c r="AK8" s="320">
        <v>2</v>
      </c>
      <c r="AL8" s="259">
        <v>1</v>
      </c>
      <c r="AM8" s="259">
        <v>2</v>
      </c>
      <c r="AN8" s="260">
        <v>1</v>
      </c>
      <c r="AO8" s="260">
        <v>2</v>
      </c>
      <c r="AP8" s="259">
        <v>1</v>
      </c>
      <c r="AQ8" s="508">
        <v>3</v>
      </c>
      <c r="AR8" s="262">
        <v>1</v>
      </c>
      <c r="AS8" s="505">
        <v>3</v>
      </c>
      <c r="AT8" s="321">
        <v>1</v>
      </c>
      <c r="AU8" s="504">
        <v>3</v>
      </c>
      <c r="AV8" s="260">
        <v>1</v>
      </c>
      <c r="AW8" s="504">
        <v>3</v>
      </c>
      <c r="AX8" s="261">
        <v>1</v>
      </c>
      <c r="AY8" s="508">
        <v>3</v>
      </c>
      <c r="AZ8" s="262">
        <v>1</v>
      </c>
      <c r="BA8" s="505">
        <v>3</v>
      </c>
      <c r="BB8" s="364">
        <v>1</v>
      </c>
      <c r="BC8" s="508">
        <v>3</v>
      </c>
      <c r="BD8" s="260">
        <v>1</v>
      </c>
      <c r="BE8" s="508">
        <v>3</v>
      </c>
      <c r="BF8" s="259">
        <v>1</v>
      </c>
      <c r="BG8" s="508">
        <v>3</v>
      </c>
      <c r="BH8" s="262">
        <v>1</v>
      </c>
      <c r="BI8" s="508">
        <v>3</v>
      </c>
      <c r="BJ8" s="263">
        <v>1</v>
      </c>
      <c r="BK8" s="258">
        <v>2</v>
      </c>
      <c r="BL8" s="320">
        <v>1</v>
      </c>
      <c r="BM8" s="320">
        <v>2</v>
      </c>
      <c r="BN8" s="259">
        <v>1</v>
      </c>
      <c r="BO8" s="259">
        <v>2</v>
      </c>
      <c r="BP8" s="260">
        <v>1</v>
      </c>
      <c r="BQ8" s="260">
        <v>2</v>
      </c>
      <c r="BR8" s="261">
        <v>1</v>
      </c>
      <c r="BS8" s="263">
        <v>2</v>
      </c>
      <c r="BT8" s="319">
        <v>1</v>
      </c>
      <c r="BU8" s="320">
        <v>2</v>
      </c>
      <c r="BV8" s="259">
        <v>1</v>
      </c>
      <c r="BW8" s="259">
        <v>2</v>
      </c>
      <c r="BX8" s="260">
        <v>1</v>
      </c>
      <c r="BY8" s="260">
        <v>2</v>
      </c>
      <c r="BZ8" s="259">
        <v>1</v>
      </c>
      <c r="CA8" s="263">
        <v>2</v>
      </c>
      <c r="CB8" s="319">
        <v>1</v>
      </c>
      <c r="CC8" s="320">
        <v>2</v>
      </c>
      <c r="CD8" s="321">
        <v>1</v>
      </c>
      <c r="CE8" s="259">
        <v>2</v>
      </c>
      <c r="CF8" s="260">
        <v>1</v>
      </c>
      <c r="CG8" s="260">
        <v>2</v>
      </c>
      <c r="CH8" s="261">
        <v>1</v>
      </c>
      <c r="CI8" s="261">
        <v>2</v>
      </c>
      <c r="CJ8" s="322">
        <v>1</v>
      </c>
      <c r="CK8" s="359">
        <v>3</v>
      </c>
      <c r="CL8" s="321">
        <v>1</v>
      </c>
      <c r="CM8" s="435">
        <v>3</v>
      </c>
      <c r="CN8" s="260">
        <v>1</v>
      </c>
      <c r="CO8" s="357">
        <v>3</v>
      </c>
      <c r="CP8" s="259">
        <v>1</v>
      </c>
      <c r="CQ8" s="358">
        <v>3</v>
      </c>
      <c r="CR8" s="262">
        <v>1</v>
      </c>
      <c r="CS8" s="434">
        <v>3</v>
      </c>
      <c r="CT8" s="258">
        <v>1</v>
      </c>
      <c r="CU8" s="435">
        <v>3</v>
      </c>
      <c r="CV8" s="320">
        <v>1</v>
      </c>
      <c r="CW8" s="435">
        <v>3</v>
      </c>
      <c r="CX8" s="321">
        <v>1</v>
      </c>
      <c r="CY8" s="357">
        <v>3</v>
      </c>
      <c r="CZ8" s="260">
        <v>1</v>
      </c>
      <c r="DA8" s="434">
        <v>3</v>
      </c>
      <c r="DB8" s="548">
        <v>1</v>
      </c>
      <c r="DD8" s="549">
        <f t="shared" ref="DD8:DD20" si="1">SUM(B8:DB8)</f>
        <v>176</v>
      </c>
      <c r="DE8" s="60" t="str">
        <f t="shared" si="0"/>
        <v>Ricas</v>
      </c>
    </row>
    <row r="9" spans="1:111" ht="15.75" customHeight="1" thickBot="1" x14ac:dyDescent="0.3">
      <c r="A9" s="2" t="s">
        <v>7</v>
      </c>
      <c r="B9" s="258">
        <v>1</v>
      </c>
      <c r="C9" s="259">
        <v>2</v>
      </c>
      <c r="D9" s="260">
        <v>1</v>
      </c>
      <c r="E9" s="260">
        <v>2</v>
      </c>
      <c r="F9" s="261">
        <v>1</v>
      </c>
      <c r="G9" s="261">
        <v>2</v>
      </c>
      <c r="H9" s="262">
        <v>1</v>
      </c>
      <c r="I9" s="262">
        <v>2</v>
      </c>
      <c r="J9" s="263">
        <v>1</v>
      </c>
      <c r="K9" s="258">
        <v>2</v>
      </c>
      <c r="L9" s="260">
        <v>1</v>
      </c>
      <c r="M9" s="260">
        <v>2</v>
      </c>
      <c r="N9" s="261">
        <v>1</v>
      </c>
      <c r="O9" s="261">
        <v>2</v>
      </c>
      <c r="P9" s="262">
        <v>1</v>
      </c>
      <c r="Q9" s="262">
        <v>2</v>
      </c>
      <c r="R9" s="261">
        <v>1</v>
      </c>
      <c r="S9" s="258">
        <v>2</v>
      </c>
      <c r="T9" s="260">
        <v>1</v>
      </c>
      <c r="U9" s="260">
        <v>2</v>
      </c>
      <c r="V9" s="259">
        <v>1</v>
      </c>
      <c r="W9" s="259">
        <v>2</v>
      </c>
      <c r="X9" s="260">
        <v>1</v>
      </c>
      <c r="Y9" s="260">
        <v>2</v>
      </c>
      <c r="Z9" s="261">
        <v>1</v>
      </c>
      <c r="AA9" s="263">
        <v>2</v>
      </c>
      <c r="AB9" s="319">
        <v>1</v>
      </c>
      <c r="AC9" s="320">
        <v>2</v>
      </c>
      <c r="AD9" s="321">
        <v>1</v>
      </c>
      <c r="AE9" s="259">
        <v>2</v>
      </c>
      <c r="AF9" s="320">
        <v>1</v>
      </c>
      <c r="AG9" s="320">
        <v>2</v>
      </c>
      <c r="AH9" s="259">
        <v>1</v>
      </c>
      <c r="AI9" s="259">
        <v>2</v>
      </c>
      <c r="AJ9" s="322">
        <v>1</v>
      </c>
      <c r="AK9" s="320">
        <v>2</v>
      </c>
      <c r="AL9" s="259">
        <v>1</v>
      </c>
      <c r="AM9" s="259">
        <v>2</v>
      </c>
      <c r="AN9" s="260">
        <v>1</v>
      </c>
      <c r="AO9" s="260">
        <v>2</v>
      </c>
      <c r="AP9" s="259">
        <v>1</v>
      </c>
      <c r="AQ9" s="261">
        <v>2</v>
      </c>
      <c r="AR9" s="262">
        <v>1</v>
      </c>
      <c r="AS9" s="322">
        <v>2</v>
      </c>
      <c r="AT9" s="321">
        <v>1</v>
      </c>
      <c r="AU9" s="259">
        <v>2</v>
      </c>
      <c r="AV9" s="260">
        <v>1</v>
      </c>
      <c r="AW9" s="260">
        <v>2</v>
      </c>
      <c r="AX9" s="261">
        <v>1</v>
      </c>
      <c r="AY9" s="261">
        <v>2</v>
      </c>
      <c r="AZ9" s="262">
        <v>1</v>
      </c>
      <c r="BA9" s="322">
        <v>2</v>
      </c>
      <c r="BB9" s="364">
        <v>1</v>
      </c>
      <c r="BC9" s="259">
        <v>2</v>
      </c>
      <c r="BD9" s="260">
        <v>1</v>
      </c>
      <c r="BE9" s="260">
        <v>2</v>
      </c>
      <c r="BF9" s="259">
        <v>1</v>
      </c>
      <c r="BG9" s="259">
        <v>2</v>
      </c>
      <c r="BH9" s="262">
        <v>1</v>
      </c>
      <c r="BI9" s="262">
        <v>2</v>
      </c>
      <c r="BJ9" s="263">
        <v>1</v>
      </c>
      <c r="BK9" s="258">
        <v>2</v>
      </c>
      <c r="BL9" s="320">
        <v>1</v>
      </c>
      <c r="BM9" s="320">
        <v>2</v>
      </c>
      <c r="BN9" s="259">
        <v>1</v>
      </c>
      <c r="BO9" s="259">
        <v>2</v>
      </c>
      <c r="BP9" s="260">
        <v>1</v>
      </c>
      <c r="BQ9" s="260">
        <v>2</v>
      </c>
      <c r="BR9" s="261">
        <v>1</v>
      </c>
      <c r="BS9" s="263">
        <v>2</v>
      </c>
      <c r="BT9" s="319">
        <v>1</v>
      </c>
      <c r="BU9" s="320">
        <v>2</v>
      </c>
      <c r="BV9" s="259">
        <v>1</v>
      </c>
      <c r="BW9" s="259">
        <v>2</v>
      </c>
      <c r="BX9" s="260">
        <v>1</v>
      </c>
      <c r="BY9" s="260">
        <v>2</v>
      </c>
      <c r="BZ9" s="259">
        <v>1</v>
      </c>
      <c r="CA9" s="263">
        <v>2</v>
      </c>
      <c r="CB9" s="319">
        <v>1</v>
      </c>
      <c r="CC9" s="320">
        <v>2</v>
      </c>
      <c r="CD9" s="321">
        <v>1</v>
      </c>
      <c r="CE9" s="259">
        <v>2</v>
      </c>
      <c r="CF9" s="260">
        <v>1</v>
      </c>
      <c r="CG9" s="260">
        <v>2</v>
      </c>
      <c r="CH9" s="261">
        <v>1</v>
      </c>
      <c r="CI9" s="261">
        <v>2</v>
      </c>
      <c r="CJ9" s="322">
        <v>1</v>
      </c>
      <c r="CK9" s="319">
        <v>2</v>
      </c>
      <c r="CL9" s="321">
        <v>1</v>
      </c>
      <c r="CM9" s="321">
        <v>2</v>
      </c>
      <c r="CN9" s="260">
        <v>1</v>
      </c>
      <c r="CO9" s="260">
        <v>2</v>
      </c>
      <c r="CP9" s="259">
        <v>1</v>
      </c>
      <c r="CQ9" s="261">
        <v>2</v>
      </c>
      <c r="CR9" s="262">
        <v>1</v>
      </c>
      <c r="CS9" s="322">
        <v>2</v>
      </c>
      <c r="CT9" s="258">
        <v>1</v>
      </c>
      <c r="CU9" s="321">
        <v>2</v>
      </c>
      <c r="CV9" s="320">
        <v>1</v>
      </c>
      <c r="CW9" s="320">
        <v>2</v>
      </c>
      <c r="CX9" s="321">
        <v>1</v>
      </c>
      <c r="CY9" s="259">
        <v>2</v>
      </c>
      <c r="CZ9" s="260">
        <v>1</v>
      </c>
      <c r="DA9" s="322">
        <v>2</v>
      </c>
      <c r="DB9" s="548">
        <v>1</v>
      </c>
      <c r="DC9" s="4"/>
      <c r="DD9" s="282">
        <f t="shared" si="1"/>
        <v>157</v>
      </c>
      <c r="DE9" s="60" t="str">
        <f t="shared" si="0"/>
        <v>Renato</v>
      </c>
    </row>
    <row r="10" spans="1:111" ht="15.75" customHeight="1" thickBot="1" x14ac:dyDescent="0.3">
      <c r="A10" s="2" t="s">
        <v>8</v>
      </c>
      <c r="B10" s="258">
        <v>1</v>
      </c>
      <c r="C10" s="259">
        <v>2</v>
      </c>
      <c r="D10" s="260">
        <v>1</v>
      </c>
      <c r="E10" s="260">
        <v>2</v>
      </c>
      <c r="F10" s="261">
        <v>1</v>
      </c>
      <c r="G10" s="261">
        <v>2</v>
      </c>
      <c r="H10" s="262">
        <v>1</v>
      </c>
      <c r="I10" s="262">
        <v>2</v>
      </c>
      <c r="J10" s="263">
        <v>1</v>
      </c>
      <c r="K10" s="258">
        <v>2</v>
      </c>
      <c r="L10" s="260">
        <v>1</v>
      </c>
      <c r="M10" s="260">
        <v>2</v>
      </c>
      <c r="N10" s="261">
        <v>1</v>
      </c>
      <c r="O10" s="261">
        <v>2</v>
      </c>
      <c r="P10" s="260">
        <v>1</v>
      </c>
      <c r="Q10" s="260">
        <v>2</v>
      </c>
      <c r="R10" s="261">
        <v>1</v>
      </c>
      <c r="S10" s="258">
        <v>2</v>
      </c>
      <c r="T10" s="260">
        <v>1</v>
      </c>
      <c r="U10" s="260">
        <v>2</v>
      </c>
      <c r="V10" s="259">
        <v>1</v>
      </c>
      <c r="W10" s="259">
        <v>2</v>
      </c>
      <c r="X10" s="260">
        <v>1</v>
      </c>
      <c r="Y10" s="260">
        <v>2</v>
      </c>
      <c r="Z10" s="261">
        <v>1</v>
      </c>
      <c r="AA10" s="263">
        <v>2</v>
      </c>
      <c r="AB10" s="319">
        <v>1</v>
      </c>
      <c r="AC10" s="320">
        <v>2</v>
      </c>
      <c r="AD10" s="321">
        <v>1</v>
      </c>
      <c r="AE10" s="259">
        <v>2</v>
      </c>
      <c r="AF10" s="260">
        <v>1</v>
      </c>
      <c r="AG10" s="260">
        <v>2</v>
      </c>
      <c r="AH10" s="259">
        <v>1</v>
      </c>
      <c r="AI10" s="259">
        <v>2</v>
      </c>
      <c r="AJ10" s="262">
        <v>1</v>
      </c>
      <c r="AK10" s="319">
        <v>2</v>
      </c>
      <c r="AL10" s="259">
        <v>1</v>
      </c>
      <c r="AM10" s="259">
        <v>2</v>
      </c>
      <c r="AN10" s="260">
        <v>1</v>
      </c>
      <c r="AO10" s="260">
        <v>2</v>
      </c>
      <c r="AP10" s="259">
        <v>1</v>
      </c>
      <c r="AQ10" s="259">
        <v>2</v>
      </c>
      <c r="AR10" s="262">
        <v>1</v>
      </c>
      <c r="AS10" s="505">
        <v>3</v>
      </c>
      <c r="AT10" s="321">
        <v>1</v>
      </c>
      <c r="AU10" s="259">
        <v>2</v>
      </c>
      <c r="AV10" s="260">
        <v>1</v>
      </c>
      <c r="AW10" s="260">
        <v>2</v>
      </c>
      <c r="AX10" s="261">
        <v>1</v>
      </c>
      <c r="AY10" s="261">
        <v>2</v>
      </c>
      <c r="AZ10" s="262">
        <v>1</v>
      </c>
      <c r="BA10" s="322">
        <v>2</v>
      </c>
      <c r="BB10" s="364">
        <v>1</v>
      </c>
      <c r="BC10" s="259">
        <v>2</v>
      </c>
      <c r="BD10" s="260">
        <v>1</v>
      </c>
      <c r="BE10" s="260">
        <v>2</v>
      </c>
      <c r="BF10" s="259">
        <v>1</v>
      </c>
      <c r="BG10" s="508">
        <v>3</v>
      </c>
      <c r="BH10" s="262">
        <v>1</v>
      </c>
      <c r="BI10" s="508">
        <v>3</v>
      </c>
      <c r="BJ10" s="263">
        <v>1</v>
      </c>
      <c r="BK10" s="258">
        <v>2</v>
      </c>
      <c r="BL10" s="320">
        <v>1</v>
      </c>
      <c r="BM10" s="320">
        <v>2</v>
      </c>
      <c r="BN10" s="259">
        <v>1</v>
      </c>
      <c r="BO10" s="259">
        <v>2</v>
      </c>
      <c r="BP10" s="260">
        <v>1</v>
      </c>
      <c r="BQ10" s="260">
        <v>2</v>
      </c>
      <c r="BR10" s="261">
        <v>1</v>
      </c>
      <c r="BS10" s="263">
        <v>2</v>
      </c>
      <c r="BT10" s="319">
        <v>1</v>
      </c>
      <c r="BU10" s="320">
        <v>2</v>
      </c>
      <c r="BV10" s="259">
        <v>1</v>
      </c>
      <c r="BW10" s="259">
        <v>2</v>
      </c>
      <c r="BX10" s="260">
        <v>1</v>
      </c>
      <c r="BY10" s="260">
        <v>2</v>
      </c>
      <c r="BZ10" s="259">
        <v>1</v>
      </c>
      <c r="CA10" s="263">
        <v>2</v>
      </c>
      <c r="CB10" s="319">
        <v>1</v>
      </c>
      <c r="CC10" s="320">
        <v>2</v>
      </c>
      <c r="CD10" s="321">
        <v>1</v>
      </c>
      <c r="CE10" s="259">
        <v>2</v>
      </c>
      <c r="CF10" s="260">
        <v>1</v>
      </c>
      <c r="CG10" s="260">
        <v>2</v>
      </c>
      <c r="CH10" s="261">
        <v>1</v>
      </c>
      <c r="CI10" s="261">
        <v>2</v>
      </c>
      <c r="CJ10" s="322">
        <v>1</v>
      </c>
      <c r="CK10" s="319">
        <v>2</v>
      </c>
      <c r="CL10" s="259">
        <v>1</v>
      </c>
      <c r="CM10" s="321">
        <v>2</v>
      </c>
      <c r="CN10" s="260">
        <v>1</v>
      </c>
      <c r="CO10" s="260">
        <v>2</v>
      </c>
      <c r="CP10" s="259">
        <v>1</v>
      </c>
      <c r="CQ10" s="261">
        <v>2</v>
      </c>
      <c r="CR10" s="262">
        <v>1</v>
      </c>
      <c r="CS10" s="322">
        <v>2</v>
      </c>
      <c r="CT10" s="258">
        <v>1</v>
      </c>
      <c r="CU10" s="321">
        <v>2</v>
      </c>
      <c r="CV10" s="260">
        <v>1</v>
      </c>
      <c r="CW10" s="320">
        <v>2</v>
      </c>
      <c r="CX10" s="259">
        <v>1</v>
      </c>
      <c r="CY10" s="259">
        <v>2</v>
      </c>
      <c r="CZ10" s="260">
        <v>1</v>
      </c>
      <c r="DA10" s="322">
        <v>2</v>
      </c>
      <c r="DB10" s="548">
        <v>1</v>
      </c>
      <c r="DD10" s="549">
        <f t="shared" si="1"/>
        <v>160</v>
      </c>
      <c r="DE10" s="60" t="str">
        <f t="shared" si="0"/>
        <v>Conhé</v>
      </c>
    </row>
    <row r="11" spans="1:111" ht="15.75" customHeight="1" thickBot="1" x14ac:dyDescent="0.3">
      <c r="A11" s="2" t="s">
        <v>9</v>
      </c>
      <c r="B11" s="258">
        <v>1</v>
      </c>
      <c r="C11" s="259">
        <v>2</v>
      </c>
      <c r="D11" s="260">
        <v>1</v>
      </c>
      <c r="E11" s="260">
        <v>2</v>
      </c>
      <c r="F11" s="261">
        <v>1</v>
      </c>
      <c r="G11" s="261">
        <v>2</v>
      </c>
      <c r="H11" s="262">
        <v>1</v>
      </c>
      <c r="I11" s="262">
        <v>2</v>
      </c>
      <c r="J11" s="263">
        <v>1</v>
      </c>
      <c r="K11" s="258">
        <v>2</v>
      </c>
      <c r="L11" s="260">
        <v>1</v>
      </c>
      <c r="M11" s="260">
        <v>2</v>
      </c>
      <c r="N11" s="261">
        <v>1</v>
      </c>
      <c r="O11" s="259">
        <v>2</v>
      </c>
      <c r="P11" s="262">
        <v>1</v>
      </c>
      <c r="Q11" s="262">
        <v>2</v>
      </c>
      <c r="R11" s="261">
        <v>1</v>
      </c>
      <c r="S11" s="258">
        <v>2</v>
      </c>
      <c r="T11" s="260">
        <v>1</v>
      </c>
      <c r="U11" s="260">
        <v>2</v>
      </c>
      <c r="V11" s="259">
        <v>1</v>
      </c>
      <c r="W11" s="259">
        <v>2</v>
      </c>
      <c r="X11" s="260">
        <v>1</v>
      </c>
      <c r="Y11" s="260">
        <v>2</v>
      </c>
      <c r="Z11" s="261">
        <v>1</v>
      </c>
      <c r="AA11" s="263">
        <v>2</v>
      </c>
      <c r="AB11" s="319">
        <v>1</v>
      </c>
      <c r="AC11" s="260">
        <v>2</v>
      </c>
      <c r="AD11" s="321">
        <v>1</v>
      </c>
      <c r="AE11" s="259">
        <v>2</v>
      </c>
      <c r="AF11" s="320">
        <v>1</v>
      </c>
      <c r="AG11" s="320">
        <v>2</v>
      </c>
      <c r="AH11" s="259">
        <v>1</v>
      </c>
      <c r="AI11" s="261">
        <v>2</v>
      </c>
      <c r="AJ11" s="322">
        <v>1</v>
      </c>
      <c r="AK11" s="320">
        <v>2</v>
      </c>
      <c r="AL11" s="259">
        <v>1</v>
      </c>
      <c r="AM11" s="259">
        <v>2</v>
      </c>
      <c r="AN11" s="260">
        <v>1</v>
      </c>
      <c r="AO11" s="260">
        <v>2</v>
      </c>
      <c r="AP11" s="259">
        <v>1</v>
      </c>
      <c r="AQ11" s="261">
        <v>2</v>
      </c>
      <c r="AR11" s="262">
        <v>1</v>
      </c>
      <c r="AS11" s="322">
        <v>2</v>
      </c>
      <c r="AT11" s="321">
        <v>1</v>
      </c>
      <c r="AU11" s="259">
        <v>2</v>
      </c>
      <c r="AV11" s="260">
        <v>1</v>
      </c>
      <c r="AW11" s="260">
        <v>2</v>
      </c>
      <c r="AX11" s="261">
        <v>1</v>
      </c>
      <c r="AY11" s="261">
        <v>2</v>
      </c>
      <c r="AZ11" s="262">
        <v>1</v>
      </c>
      <c r="BA11" s="322">
        <v>2</v>
      </c>
      <c r="BB11" s="364">
        <v>1</v>
      </c>
      <c r="BC11" s="259">
        <v>2</v>
      </c>
      <c r="BD11" s="260">
        <v>1</v>
      </c>
      <c r="BE11" s="260">
        <v>2</v>
      </c>
      <c r="BF11" s="259">
        <v>1</v>
      </c>
      <c r="BG11" s="259">
        <v>2</v>
      </c>
      <c r="BH11" s="262">
        <v>1</v>
      </c>
      <c r="BI11" s="262">
        <v>2</v>
      </c>
      <c r="BJ11" s="263">
        <v>1</v>
      </c>
      <c r="BK11" s="258">
        <v>2</v>
      </c>
      <c r="BL11" s="320">
        <v>1</v>
      </c>
      <c r="BM11" s="320">
        <v>2</v>
      </c>
      <c r="BN11" s="259">
        <v>1</v>
      </c>
      <c r="BO11" s="259">
        <v>2</v>
      </c>
      <c r="BP11" s="260">
        <v>1</v>
      </c>
      <c r="BQ11" s="260">
        <v>2</v>
      </c>
      <c r="BR11" s="261">
        <v>1</v>
      </c>
      <c r="BS11" s="263">
        <v>2</v>
      </c>
      <c r="BT11" s="319">
        <v>1</v>
      </c>
      <c r="BU11" s="320">
        <v>2</v>
      </c>
      <c r="BV11" s="259">
        <v>1</v>
      </c>
      <c r="BW11" s="259">
        <v>2</v>
      </c>
      <c r="BX11" s="260">
        <v>1</v>
      </c>
      <c r="BY11" s="260">
        <v>2</v>
      </c>
      <c r="BZ11" s="259">
        <v>1</v>
      </c>
      <c r="CA11" s="263">
        <v>2</v>
      </c>
      <c r="CB11" s="319">
        <v>1</v>
      </c>
      <c r="CC11" s="320">
        <v>2</v>
      </c>
      <c r="CD11" s="321">
        <v>1</v>
      </c>
      <c r="CE11" s="259">
        <v>2</v>
      </c>
      <c r="CF11" s="260">
        <v>1</v>
      </c>
      <c r="CG11" s="260">
        <v>2</v>
      </c>
      <c r="CH11" s="261">
        <v>1</v>
      </c>
      <c r="CI11" s="261">
        <v>2</v>
      </c>
      <c r="CJ11" s="322">
        <v>1</v>
      </c>
      <c r="CK11" s="319">
        <v>2</v>
      </c>
      <c r="CL11" s="259">
        <v>1</v>
      </c>
      <c r="CM11" s="259">
        <v>2</v>
      </c>
      <c r="CN11" s="260">
        <v>1</v>
      </c>
      <c r="CO11" s="260">
        <v>2</v>
      </c>
      <c r="CP11" s="259">
        <v>1</v>
      </c>
      <c r="CQ11" s="259">
        <v>2</v>
      </c>
      <c r="CR11" s="262">
        <v>1</v>
      </c>
      <c r="CS11" s="322">
        <v>2</v>
      </c>
      <c r="CT11" s="258">
        <v>1</v>
      </c>
      <c r="CU11" s="321">
        <v>2</v>
      </c>
      <c r="CV11" s="320">
        <v>1</v>
      </c>
      <c r="CW11" s="260">
        <v>2</v>
      </c>
      <c r="CX11" s="321">
        <v>1</v>
      </c>
      <c r="CY11" s="259">
        <v>2</v>
      </c>
      <c r="CZ11" s="260">
        <v>1</v>
      </c>
      <c r="DA11" s="322">
        <v>2</v>
      </c>
      <c r="DB11" s="548">
        <v>1</v>
      </c>
      <c r="DD11" s="549">
        <f t="shared" si="1"/>
        <v>157</v>
      </c>
      <c r="DE11" s="60" t="str">
        <f t="shared" si="0"/>
        <v>Catita</v>
      </c>
    </row>
    <row r="12" spans="1:111" ht="15.75" customHeight="1" thickBot="1" x14ac:dyDescent="0.3">
      <c r="A12" s="2" t="s">
        <v>10</v>
      </c>
      <c r="B12" s="258">
        <v>1</v>
      </c>
      <c r="C12" s="259">
        <v>2</v>
      </c>
      <c r="D12" s="260">
        <v>1</v>
      </c>
      <c r="E12" s="260">
        <v>2</v>
      </c>
      <c r="F12" s="261">
        <v>1</v>
      </c>
      <c r="G12" s="261">
        <v>2</v>
      </c>
      <c r="H12" s="262">
        <v>1</v>
      </c>
      <c r="I12" s="262">
        <v>2</v>
      </c>
      <c r="J12" s="263">
        <v>1</v>
      </c>
      <c r="K12" s="258">
        <v>2</v>
      </c>
      <c r="L12" s="260">
        <v>1</v>
      </c>
      <c r="M12" s="260">
        <v>2</v>
      </c>
      <c r="N12" s="261">
        <v>1</v>
      </c>
      <c r="O12" s="261">
        <v>2</v>
      </c>
      <c r="P12" s="262">
        <v>1</v>
      </c>
      <c r="Q12" s="262">
        <v>2</v>
      </c>
      <c r="R12" s="261">
        <v>1</v>
      </c>
      <c r="S12" s="258">
        <v>2</v>
      </c>
      <c r="T12" s="260">
        <v>1</v>
      </c>
      <c r="U12" s="260">
        <v>2</v>
      </c>
      <c r="V12" s="259">
        <v>1</v>
      </c>
      <c r="W12" s="259">
        <v>2</v>
      </c>
      <c r="X12" s="260">
        <v>1</v>
      </c>
      <c r="Y12" s="260">
        <v>2</v>
      </c>
      <c r="Z12" s="261">
        <v>1</v>
      </c>
      <c r="AA12" s="263">
        <v>2</v>
      </c>
      <c r="AB12" s="319">
        <v>1</v>
      </c>
      <c r="AC12" s="320">
        <v>2</v>
      </c>
      <c r="AD12" s="321">
        <v>1</v>
      </c>
      <c r="AE12" s="259">
        <v>2</v>
      </c>
      <c r="AF12" s="320">
        <v>1</v>
      </c>
      <c r="AG12" s="320">
        <v>2</v>
      </c>
      <c r="AH12" s="259">
        <v>1</v>
      </c>
      <c r="AI12" s="261">
        <v>2</v>
      </c>
      <c r="AJ12" s="322">
        <v>1</v>
      </c>
      <c r="AK12" s="320">
        <v>2</v>
      </c>
      <c r="AL12" s="259">
        <v>1</v>
      </c>
      <c r="AM12" s="259">
        <v>2</v>
      </c>
      <c r="AN12" s="260">
        <v>1</v>
      </c>
      <c r="AO12" s="260">
        <v>2</v>
      </c>
      <c r="AP12" s="259">
        <v>1</v>
      </c>
      <c r="AQ12" s="261">
        <v>2</v>
      </c>
      <c r="AR12" s="262">
        <v>1</v>
      </c>
      <c r="AS12" s="322">
        <v>2</v>
      </c>
      <c r="AT12" s="321">
        <v>1</v>
      </c>
      <c r="AU12" s="259">
        <v>2</v>
      </c>
      <c r="AV12" s="260">
        <v>1</v>
      </c>
      <c r="AW12" s="260">
        <v>2</v>
      </c>
      <c r="AX12" s="261">
        <v>1</v>
      </c>
      <c r="AY12" s="259">
        <v>2</v>
      </c>
      <c r="AZ12" s="262">
        <v>1</v>
      </c>
      <c r="BA12" s="322">
        <v>2</v>
      </c>
      <c r="BB12" s="364">
        <v>1</v>
      </c>
      <c r="BC12" s="259">
        <v>2</v>
      </c>
      <c r="BD12" s="260">
        <v>1</v>
      </c>
      <c r="BE12" s="260">
        <v>2</v>
      </c>
      <c r="BF12" s="259">
        <v>1</v>
      </c>
      <c r="BG12" s="259">
        <v>2</v>
      </c>
      <c r="BH12" s="262">
        <v>1</v>
      </c>
      <c r="BI12" s="262">
        <v>2</v>
      </c>
      <c r="BJ12" s="263">
        <v>1</v>
      </c>
      <c r="BK12" s="258">
        <v>2</v>
      </c>
      <c r="BL12" s="320">
        <v>1</v>
      </c>
      <c r="BM12" s="320">
        <v>2</v>
      </c>
      <c r="BN12" s="259">
        <v>1</v>
      </c>
      <c r="BO12" s="259">
        <v>2</v>
      </c>
      <c r="BP12" s="260">
        <v>1</v>
      </c>
      <c r="BQ12" s="260">
        <v>2</v>
      </c>
      <c r="BR12" s="261">
        <v>1</v>
      </c>
      <c r="BS12" s="263">
        <v>2</v>
      </c>
      <c r="BT12" s="319">
        <v>1</v>
      </c>
      <c r="BU12" s="320">
        <v>2</v>
      </c>
      <c r="BV12" s="259">
        <v>1</v>
      </c>
      <c r="BW12" s="259">
        <v>2</v>
      </c>
      <c r="BX12" s="260">
        <v>1</v>
      </c>
      <c r="BY12" s="260">
        <v>2</v>
      </c>
      <c r="BZ12" s="259">
        <v>1</v>
      </c>
      <c r="CA12" s="263">
        <v>2</v>
      </c>
      <c r="CB12" s="319">
        <v>1</v>
      </c>
      <c r="CC12" s="320">
        <v>2</v>
      </c>
      <c r="CD12" s="321">
        <v>1</v>
      </c>
      <c r="CE12" s="259">
        <v>2</v>
      </c>
      <c r="CF12" s="260">
        <v>1</v>
      </c>
      <c r="CG12" s="357">
        <v>3</v>
      </c>
      <c r="CH12" s="261">
        <v>1</v>
      </c>
      <c r="CI12" s="358">
        <v>3</v>
      </c>
      <c r="CJ12" s="322">
        <v>1</v>
      </c>
      <c r="CK12" s="359">
        <v>3</v>
      </c>
      <c r="CL12" s="259">
        <v>1</v>
      </c>
      <c r="CM12" s="357">
        <v>3</v>
      </c>
      <c r="CN12" s="260">
        <v>1</v>
      </c>
      <c r="CO12" s="357">
        <v>3</v>
      </c>
      <c r="CP12" s="259">
        <v>1</v>
      </c>
      <c r="CQ12" s="358">
        <v>3</v>
      </c>
      <c r="CR12" s="262">
        <v>1</v>
      </c>
      <c r="CS12" s="434">
        <v>3</v>
      </c>
      <c r="CT12" s="258">
        <v>1</v>
      </c>
      <c r="CU12" s="321">
        <v>2</v>
      </c>
      <c r="CV12" s="320">
        <v>1</v>
      </c>
      <c r="CW12" s="320">
        <v>2</v>
      </c>
      <c r="CX12" s="321">
        <v>1</v>
      </c>
      <c r="CY12" s="259">
        <v>2</v>
      </c>
      <c r="CZ12" s="260">
        <v>1</v>
      </c>
      <c r="DA12" s="322">
        <v>2</v>
      </c>
      <c r="DB12" s="548">
        <v>1</v>
      </c>
      <c r="DC12" s="4"/>
      <c r="DD12" s="549">
        <f t="shared" si="1"/>
        <v>164</v>
      </c>
      <c r="DE12" s="60" t="str">
        <f t="shared" si="0"/>
        <v>Alves</v>
      </c>
    </row>
    <row r="13" spans="1:111" ht="15.75" customHeight="1" thickBot="1" x14ac:dyDescent="0.3">
      <c r="A13" s="2" t="s">
        <v>11</v>
      </c>
      <c r="B13" s="258">
        <v>1</v>
      </c>
      <c r="C13" s="259">
        <v>2</v>
      </c>
      <c r="D13" s="260">
        <v>1</v>
      </c>
      <c r="E13" s="260">
        <v>2</v>
      </c>
      <c r="F13" s="261">
        <v>1</v>
      </c>
      <c r="G13" s="261">
        <v>2</v>
      </c>
      <c r="H13" s="262">
        <v>1</v>
      </c>
      <c r="I13" s="262">
        <v>2</v>
      </c>
      <c r="J13" s="263">
        <v>1</v>
      </c>
      <c r="K13" s="258">
        <v>2</v>
      </c>
      <c r="L13" s="260">
        <v>1</v>
      </c>
      <c r="M13" s="260">
        <v>2</v>
      </c>
      <c r="N13" s="261">
        <v>1</v>
      </c>
      <c r="O13" s="261">
        <v>2</v>
      </c>
      <c r="P13" s="262">
        <v>1</v>
      </c>
      <c r="Q13" s="262">
        <v>2</v>
      </c>
      <c r="R13" s="261">
        <v>1</v>
      </c>
      <c r="S13" s="258">
        <v>2</v>
      </c>
      <c r="T13" s="260">
        <v>1</v>
      </c>
      <c r="U13" s="260">
        <v>2</v>
      </c>
      <c r="V13" s="259">
        <v>1</v>
      </c>
      <c r="W13" s="259">
        <v>2</v>
      </c>
      <c r="X13" s="260">
        <v>1</v>
      </c>
      <c r="Y13" s="504">
        <v>3</v>
      </c>
      <c r="Z13" s="261">
        <v>1</v>
      </c>
      <c r="AA13" s="505">
        <v>3</v>
      </c>
      <c r="AB13" s="319">
        <v>1</v>
      </c>
      <c r="AC13" s="320">
        <v>2</v>
      </c>
      <c r="AD13" s="321">
        <v>1</v>
      </c>
      <c r="AE13" s="259">
        <v>2</v>
      </c>
      <c r="AF13" s="320">
        <v>1</v>
      </c>
      <c r="AG13" s="260">
        <v>2</v>
      </c>
      <c r="AH13" s="259">
        <v>1</v>
      </c>
      <c r="AI13" s="261">
        <v>2</v>
      </c>
      <c r="AJ13" s="322">
        <v>1</v>
      </c>
      <c r="AK13" s="320">
        <v>2</v>
      </c>
      <c r="AL13" s="259">
        <v>1</v>
      </c>
      <c r="AM13" s="259">
        <v>2</v>
      </c>
      <c r="AN13" s="260">
        <v>1</v>
      </c>
      <c r="AO13" s="260">
        <v>2</v>
      </c>
      <c r="AP13" s="259">
        <v>1</v>
      </c>
      <c r="AQ13" s="261">
        <v>2</v>
      </c>
      <c r="AR13" s="262">
        <v>1</v>
      </c>
      <c r="AS13" s="322">
        <v>2</v>
      </c>
      <c r="AT13" s="258">
        <v>1</v>
      </c>
      <c r="AU13" s="259">
        <v>2</v>
      </c>
      <c r="AV13" s="260">
        <v>1</v>
      </c>
      <c r="AW13" s="260">
        <v>2</v>
      </c>
      <c r="AX13" s="261">
        <v>1</v>
      </c>
      <c r="AY13" s="261">
        <v>2</v>
      </c>
      <c r="AZ13" s="262">
        <v>1</v>
      </c>
      <c r="BA13" s="322">
        <v>2</v>
      </c>
      <c r="BB13" s="364">
        <v>1</v>
      </c>
      <c r="BC13" s="259">
        <v>2</v>
      </c>
      <c r="BD13" s="260">
        <v>1</v>
      </c>
      <c r="BE13" s="508">
        <v>3</v>
      </c>
      <c r="BF13" s="259">
        <v>1</v>
      </c>
      <c r="BG13" s="508">
        <v>3</v>
      </c>
      <c r="BH13" s="262">
        <v>1</v>
      </c>
      <c r="BI13" s="508">
        <v>3</v>
      </c>
      <c r="BJ13" s="263">
        <v>1</v>
      </c>
      <c r="BK13" s="508">
        <v>3</v>
      </c>
      <c r="BL13" s="320">
        <v>1</v>
      </c>
      <c r="BM13" s="508">
        <v>3</v>
      </c>
      <c r="BN13" s="259">
        <v>1</v>
      </c>
      <c r="BO13" s="504">
        <v>3</v>
      </c>
      <c r="BP13" s="260">
        <v>1</v>
      </c>
      <c r="BQ13" s="504">
        <v>3</v>
      </c>
      <c r="BR13" s="261">
        <v>1</v>
      </c>
      <c r="BS13" s="505">
        <v>3</v>
      </c>
      <c r="BT13" s="319">
        <v>1</v>
      </c>
      <c r="BU13" s="504">
        <v>3</v>
      </c>
      <c r="BV13" s="259">
        <v>1</v>
      </c>
      <c r="BW13" s="504">
        <v>3</v>
      </c>
      <c r="BX13" s="260">
        <v>1</v>
      </c>
      <c r="BY13" s="504">
        <v>3</v>
      </c>
      <c r="BZ13" s="259">
        <v>1</v>
      </c>
      <c r="CA13" s="505">
        <v>3</v>
      </c>
      <c r="CB13" s="319">
        <v>1</v>
      </c>
      <c r="CC13" s="320">
        <v>2</v>
      </c>
      <c r="CD13" s="321">
        <v>1</v>
      </c>
      <c r="CE13" s="357">
        <v>3</v>
      </c>
      <c r="CF13" s="260">
        <v>1</v>
      </c>
      <c r="CG13" s="357">
        <v>3</v>
      </c>
      <c r="CH13" s="261">
        <v>1</v>
      </c>
      <c r="CI13" s="358">
        <v>3</v>
      </c>
      <c r="CJ13" s="322">
        <v>1</v>
      </c>
      <c r="CK13" s="319">
        <v>2</v>
      </c>
      <c r="CL13" s="259">
        <v>1</v>
      </c>
      <c r="CM13" s="259">
        <v>2</v>
      </c>
      <c r="CN13" s="260">
        <v>1</v>
      </c>
      <c r="CO13" s="260">
        <v>2</v>
      </c>
      <c r="CP13" s="261">
        <v>1</v>
      </c>
      <c r="CQ13" s="357">
        <v>3</v>
      </c>
      <c r="CR13" s="262">
        <v>1</v>
      </c>
      <c r="CS13" s="434">
        <v>3</v>
      </c>
      <c r="CT13" s="258">
        <v>1</v>
      </c>
      <c r="CU13" s="321">
        <v>2</v>
      </c>
      <c r="CV13" s="320">
        <v>1</v>
      </c>
      <c r="CW13" s="320">
        <v>2</v>
      </c>
      <c r="CX13" s="321">
        <v>1</v>
      </c>
      <c r="CY13" s="259">
        <v>2</v>
      </c>
      <c r="CZ13" s="260">
        <v>1</v>
      </c>
      <c r="DA13" s="322">
        <v>2</v>
      </c>
      <c r="DB13" s="548">
        <v>1</v>
      </c>
      <c r="DD13" s="549">
        <f t="shared" si="1"/>
        <v>176</v>
      </c>
      <c r="DE13" s="60" t="str">
        <f t="shared" si="0"/>
        <v>Batanete</v>
      </c>
    </row>
    <row r="14" spans="1:111" ht="15.75" customHeight="1" thickBot="1" x14ac:dyDescent="0.3">
      <c r="A14" s="2" t="s">
        <v>12</v>
      </c>
      <c r="B14" s="258">
        <v>1</v>
      </c>
      <c r="C14" s="259">
        <v>2</v>
      </c>
      <c r="D14" s="260">
        <v>1</v>
      </c>
      <c r="E14" s="260">
        <v>2</v>
      </c>
      <c r="F14" s="261">
        <v>1</v>
      </c>
      <c r="G14" s="261">
        <v>2</v>
      </c>
      <c r="H14" s="262">
        <v>1</v>
      </c>
      <c r="I14" s="262">
        <v>2</v>
      </c>
      <c r="J14" s="263">
        <v>1</v>
      </c>
      <c r="K14" s="258">
        <v>2</v>
      </c>
      <c r="L14" s="260">
        <v>1</v>
      </c>
      <c r="M14" s="260">
        <v>2</v>
      </c>
      <c r="N14" s="259">
        <v>1</v>
      </c>
      <c r="O14" s="259">
        <v>2</v>
      </c>
      <c r="P14" s="262">
        <v>1</v>
      </c>
      <c r="Q14" s="262">
        <v>2</v>
      </c>
      <c r="R14" s="261">
        <v>1</v>
      </c>
      <c r="S14" s="258">
        <v>2</v>
      </c>
      <c r="T14" s="260">
        <v>1</v>
      </c>
      <c r="U14" s="260">
        <v>2</v>
      </c>
      <c r="V14" s="259">
        <v>1</v>
      </c>
      <c r="W14" s="259">
        <v>2</v>
      </c>
      <c r="X14" s="260">
        <v>1</v>
      </c>
      <c r="Y14" s="260">
        <v>2</v>
      </c>
      <c r="Z14" s="261">
        <v>1</v>
      </c>
      <c r="AA14" s="263">
        <v>2</v>
      </c>
      <c r="AB14" s="319">
        <v>1</v>
      </c>
      <c r="AC14" s="320">
        <v>2</v>
      </c>
      <c r="AD14" s="259">
        <v>1</v>
      </c>
      <c r="AE14" s="259">
        <v>2</v>
      </c>
      <c r="AF14" s="320">
        <v>1</v>
      </c>
      <c r="AG14" s="320">
        <v>2</v>
      </c>
      <c r="AH14" s="259">
        <v>1</v>
      </c>
      <c r="AI14" s="261">
        <v>2</v>
      </c>
      <c r="AJ14" s="322">
        <v>1</v>
      </c>
      <c r="AK14" s="320">
        <v>2</v>
      </c>
      <c r="AL14" s="259">
        <v>1</v>
      </c>
      <c r="AM14" s="259">
        <v>2</v>
      </c>
      <c r="AN14" s="260">
        <v>1</v>
      </c>
      <c r="AO14" s="260">
        <v>2</v>
      </c>
      <c r="AP14" s="259">
        <v>1</v>
      </c>
      <c r="AQ14" s="261">
        <v>2</v>
      </c>
      <c r="AR14" s="262">
        <v>1</v>
      </c>
      <c r="AS14" s="322">
        <v>2</v>
      </c>
      <c r="AT14" s="321">
        <v>1</v>
      </c>
      <c r="AU14" s="259">
        <v>2</v>
      </c>
      <c r="AV14" s="260">
        <v>1</v>
      </c>
      <c r="AW14" s="260">
        <v>2</v>
      </c>
      <c r="AX14" s="261">
        <v>1</v>
      </c>
      <c r="AY14" s="261">
        <v>2</v>
      </c>
      <c r="AZ14" s="262">
        <v>1</v>
      </c>
      <c r="BA14" s="322">
        <v>2</v>
      </c>
      <c r="BB14" s="364">
        <v>1</v>
      </c>
      <c r="BC14" s="259">
        <v>2</v>
      </c>
      <c r="BD14" s="260">
        <v>1</v>
      </c>
      <c r="BE14" s="260">
        <v>2</v>
      </c>
      <c r="BF14" s="259">
        <v>1</v>
      </c>
      <c r="BG14" s="259">
        <v>2</v>
      </c>
      <c r="BH14" s="262">
        <v>1</v>
      </c>
      <c r="BI14" s="262">
        <v>2</v>
      </c>
      <c r="BJ14" s="263">
        <v>1</v>
      </c>
      <c r="BK14" s="258">
        <v>2</v>
      </c>
      <c r="BL14" s="320">
        <v>1</v>
      </c>
      <c r="BM14" s="320">
        <v>2</v>
      </c>
      <c r="BN14" s="259">
        <v>1</v>
      </c>
      <c r="BO14" s="259">
        <v>2</v>
      </c>
      <c r="BP14" s="260">
        <v>1</v>
      </c>
      <c r="BQ14" s="260">
        <v>2</v>
      </c>
      <c r="BR14" s="261">
        <v>1</v>
      </c>
      <c r="BS14" s="263">
        <v>2</v>
      </c>
      <c r="BT14" s="319">
        <v>1</v>
      </c>
      <c r="BU14" s="320">
        <v>2</v>
      </c>
      <c r="BV14" s="259">
        <v>1</v>
      </c>
      <c r="BW14" s="259">
        <v>2</v>
      </c>
      <c r="BX14" s="260">
        <v>1</v>
      </c>
      <c r="BY14" s="260">
        <v>2</v>
      </c>
      <c r="BZ14" s="259">
        <v>1</v>
      </c>
      <c r="CA14" s="263">
        <v>2</v>
      </c>
      <c r="CB14" s="319">
        <v>1</v>
      </c>
      <c r="CC14" s="260">
        <v>2</v>
      </c>
      <c r="CD14" s="321">
        <v>1</v>
      </c>
      <c r="CE14" s="259">
        <v>2</v>
      </c>
      <c r="CF14" s="260">
        <v>1</v>
      </c>
      <c r="CG14" s="260">
        <v>2</v>
      </c>
      <c r="CH14" s="261">
        <v>1</v>
      </c>
      <c r="CI14" s="261">
        <v>2</v>
      </c>
      <c r="CJ14" s="322">
        <v>1</v>
      </c>
      <c r="CK14" s="319">
        <v>2</v>
      </c>
      <c r="CL14" s="259">
        <v>1</v>
      </c>
      <c r="CM14" s="259">
        <v>2</v>
      </c>
      <c r="CN14" s="260">
        <v>1</v>
      </c>
      <c r="CO14" s="260">
        <v>2</v>
      </c>
      <c r="CP14" s="259">
        <v>1</v>
      </c>
      <c r="CQ14" s="261">
        <v>2</v>
      </c>
      <c r="CR14" s="262">
        <v>1</v>
      </c>
      <c r="CS14" s="322">
        <v>2</v>
      </c>
      <c r="CT14" s="258">
        <v>1</v>
      </c>
      <c r="CU14" s="259">
        <v>2</v>
      </c>
      <c r="CV14" s="320">
        <v>1</v>
      </c>
      <c r="CW14" s="320">
        <v>2</v>
      </c>
      <c r="CX14" s="321">
        <v>1</v>
      </c>
      <c r="CY14" s="259">
        <v>2</v>
      </c>
      <c r="CZ14" s="260">
        <v>1</v>
      </c>
      <c r="DA14" s="322">
        <v>2</v>
      </c>
      <c r="DB14" s="548">
        <v>1</v>
      </c>
      <c r="DD14" s="282">
        <f t="shared" si="1"/>
        <v>157</v>
      </c>
      <c r="DE14" s="60" t="str">
        <f t="shared" si="0"/>
        <v>Couve</v>
      </c>
    </row>
    <row r="15" spans="1:111" ht="15.75" customHeight="1" thickBot="1" x14ac:dyDescent="0.3">
      <c r="A15" s="2" t="s">
        <v>39</v>
      </c>
      <c r="B15" s="258">
        <v>1</v>
      </c>
      <c r="C15" s="259">
        <v>2</v>
      </c>
      <c r="D15" s="260">
        <v>1</v>
      </c>
      <c r="E15" s="260">
        <v>2</v>
      </c>
      <c r="F15" s="261">
        <v>1</v>
      </c>
      <c r="G15" s="261">
        <v>2</v>
      </c>
      <c r="H15" s="262">
        <v>1</v>
      </c>
      <c r="I15" s="262">
        <v>2</v>
      </c>
      <c r="J15" s="263">
        <v>1</v>
      </c>
      <c r="K15" s="258">
        <v>2</v>
      </c>
      <c r="L15" s="260">
        <v>1</v>
      </c>
      <c r="M15" s="260">
        <v>2</v>
      </c>
      <c r="N15" s="261">
        <v>1</v>
      </c>
      <c r="O15" s="261">
        <v>2</v>
      </c>
      <c r="P15" s="262">
        <v>1</v>
      </c>
      <c r="Q15" s="262">
        <v>2</v>
      </c>
      <c r="R15" s="263">
        <v>1</v>
      </c>
      <c r="S15" s="258">
        <v>2</v>
      </c>
      <c r="T15" s="260">
        <v>1</v>
      </c>
      <c r="U15" s="260">
        <v>2</v>
      </c>
      <c r="V15" s="259">
        <v>1</v>
      </c>
      <c r="W15" s="259">
        <v>2</v>
      </c>
      <c r="X15" s="260">
        <v>1</v>
      </c>
      <c r="Y15" s="260">
        <v>2</v>
      </c>
      <c r="Z15" s="261">
        <v>1</v>
      </c>
      <c r="AA15" s="263">
        <v>2</v>
      </c>
      <c r="AB15" s="319">
        <v>1</v>
      </c>
      <c r="AC15" s="320">
        <v>2</v>
      </c>
      <c r="AD15" s="321">
        <v>1</v>
      </c>
      <c r="AE15" s="259">
        <v>2</v>
      </c>
      <c r="AF15" s="320">
        <v>1</v>
      </c>
      <c r="AG15" s="320">
        <v>2</v>
      </c>
      <c r="AH15" s="259">
        <v>1</v>
      </c>
      <c r="AI15" s="261">
        <v>2</v>
      </c>
      <c r="AJ15" s="322">
        <v>1</v>
      </c>
      <c r="AK15" s="319">
        <v>2</v>
      </c>
      <c r="AL15" s="259">
        <v>1</v>
      </c>
      <c r="AM15" s="259">
        <v>2</v>
      </c>
      <c r="AN15" s="260">
        <v>1</v>
      </c>
      <c r="AO15" s="260">
        <v>2</v>
      </c>
      <c r="AP15" s="259">
        <v>1</v>
      </c>
      <c r="AQ15" s="261">
        <v>2</v>
      </c>
      <c r="AR15" s="262">
        <v>1</v>
      </c>
      <c r="AS15" s="322">
        <v>2</v>
      </c>
      <c r="AT15" s="321">
        <v>1</v>
      </c>
      <c r="AU15" s="259">
        <v>2</v>
      </c>
      <c r="AV15" s="260">
        <v>1</v>
      </c>
      <c r="AW15" s="260">
        <v>2</v>
      </c>
      <c r="AX15" s="261">
        <v>1</v>
      </c>
      <c r="AY15" s="261">
        <v>2</v>
      </c>
      <c r="AZ15" s="262">
        <v>1</v>
      </c>
      <c r="BA15" s="322">
        <v>2</v>
      </c>
      <c r="BB15" s="364">
        <v>1</v>
      </c>
      <c r="BC15" s="259">
        <v>2</v>
      </c>
      <c r="BD15" s="260">
        <v>1</v>
      </c>
      <c r="BE15" s="260">
        <v>2</v>
      </c>
      <c r="BF15" s="259">
        <v>1</v>
      </c>
      <c r="BG15" s="259">
        <v>2</v>
      </c>
      <c r="BH15" s="262">
        <v>1</v>
      </c>
      <c r="BI15" s="262">
        <v>2</v>
      </c>
      <c r="BJ15" s="263">
        <v>1</v>
      </c>
      <c r="BK15" s="655">
        <v>3</v>
      </c>
      <c r="BL15" s="320">
        <v>1</v>
      </c>
      <c r="BM15" s="508">
        <v>3</v>
      </c>
      <c r="BN15" s="259">
        <v>1</v>
      </c>
      <c r="BO15" s="504">
        <v>3</v>
      </c>
      <c r="BP15" s="260">
        <v>1</v>
      </c>
      <c r="BQ15" s="504">
        <v>3</v>
      </c>
      <c r="BR15" s="261">
        <v>1</v>
      </c>
      <c r="BS15" s="505">
        <v>3</v>
      </c>
      <c r="BT15" s="319">
        <v>1</v>
      </c>
      <c r="BU15" s="504">
        <v>3</v>
      </c>
      <c r="BV15" s="259">
        <v>1</v>
      </c>
      <c r="BW15" s="504">
        <v>3</v>
      </c>
      <c r="BX15" s="260">
        <v>1</v>
      </c>
      <c r="BY15" s="504">
        <v>3</v>
      </c>
      <c r="BZ15" s="259">
        <v>1</v>
      </c>
      <c r="CA15" s="505">
        <v>3</v>
      </c>
      <c r="CB15" s="319">
        <v>1</v>
      </c>
      <c r="CC15" s="435">
        <v>3</v>
      </c>
      <c r="CD15" s="321">
        <v>1</v>
      </c>
      <c r="CE15" s="357">
        <v>3</v>
      </c>
      <c r="CF15" s="260">
        <v>1</v>
      </c>
      <c r="CG15" s="357">
        <v>3</v>
      </c>
      <c r="CH15" s="261">
        <v>1</v>
      </c>
      <c r="CI15" s="358">
        <v>3</v>
      </c>
      <c r="CJ15" s="322">
        <v>1</v>
      </c>
      <c r="CK15" s="359">
        <v>3</v>
      </c>
      <c r="CL15" s="259">
        <v>1</v>
      </c>
      <c r="CM15" s="357">
        <v>3</v>
      </c>
      <c r="CN15" s="260">
        <v>1</v>
      </c>
      <c r="CO15" s="357">
        <v>3</v>
      </c>
      <c r="CP15" s="259">
        <v>1</v>
      </c>
      <c r="CQ15" s="357">
        <v>3</v>
      </c>
      <c r="CR15" s="260">
        <v>1</v>
      </c>
      <c r="CS15" s="434">
        <v>3</v>
      </c>
      <c r="CT15" s="258">
        <v>1</v>
      </c>
      <c r="CU15" s="435">
        <v>3</v>
      </c>
      <c r="CV15" s="260">
        <v>1</v>
      </c>
      <c r="CW15" s="435">
        <v>3</v>
      </c>
      <c r="CX15" s="259">
        <v>1</v>
      </c>
      <c r="CY15" s="357">
        <v>3</v>
      </c>
      <c r="CZ15" s="260">
        <v>1</v>
      </c>
      <c r="DA15" s="434">
        <v>3</v>
      </c>
      <c r="DB15" s="548">
        <v>1</v>
      </c>
      <c r="DD15" s="549">
        <f t="shared" si="1"/>
        <v>179</v>
      </c>
      <c r="DE15" s="60" t="str">
        <f t="shared" si="0"/>
        <v>Camacho</v>
      </c>
      <c r="DG15" s="381"/>
    </row>
    <row r="16" spans="1:111" ht="15.75" customHeight="1" thickBot="1" x14ac:dyDescent="0.3">
      <c r="A16" s="2" t="s">
        <v>13</v>
      </c>
      <c r="B16" s="258">
        <v>1</v>
      </c>
      <c r="C16" s="259">
        <v>2</v>
      </c>
      <c r="D16" s="260">
        <v>1</v>
      </c>
      <c r="E16" s="260">
        <v>2</v>
      </c>
      <c r="F16" s="261">
        <v>1</v>
      </c>
      <c r="G16" s="261">
        <v>2</v>
      </c>
      <c r="H16" s="262">
        <v>1</v>
      </c>
      <c r="I16" s="262">
        <v>2</v>
      </c>
      <c r="J16" s="263">
        <v>1</v>
      </c>
      <c r="K16" s="258">
        <v>2</v>
      </c>
      <c r="L16" s="260">
        <v>1</v>
      </c>
      <c r="M16" s="260">
        <v>2</v>
      </c>
      <c r="N16" s="259">
        <v>1</v>
      </c>
      <c r="O16" s="259">
        <v>2</v>
      </c>
      <c r="P16" s="262">
        <v>1</v>
      </c>
      <c r="Q16" s="262">
        <v>2</v>
      </c>
      <c r="R16" s="261">
        <v>1</v>
      </c>
      <c r="S16" s="258">
        <v>2</v>
      </c>
      <c r="T16" s="260">
        <v>1</v>
      </c>
      <c r="U16" s="260">
        <v>2</v>
      </c>
      <c r="V16" s="259">
        <v>1</v>
      </c>
      <c r="W16" s="259">
        <v>2</v>
      </c>
      <c r="X16" s="260">
        <v>1</v>
      </c>
      <c r="Y16" s="260">
        <v>2</v>
      </c>
      <c r="Z16" s="261">
        <v>1</v>
      </c>
      <c r="AA16" s="263">
        <v>2</v>
      </c>
      <c r="AB16" s="319">
        <v>1</v>
      </c>
      <c r="AC16" s="320">
        <v>2</v>
      </c>
      <c r="AD16" s="321">
        <v>1</v>
      </c>
      <c r="AE16" s="376">
        <v>2</v>
      </c>
      <c r="AF16" s="320">
        <v>1</v>
      </c>
      <c r="AG16" s="320">
        <v>2</v>
      </c>
      <c r="AH16" s="259">
        <v>1</v>
      </c>
      <c r="AI16" s="377">
        <v>2</v>
      </c>
      <c r="AJ16" s="322">
        <v>1</v>
      </c>
      <c r="AK16" s="320">
        <v>2</v>
      </c>
      <c r="AL16" s="259">
        <v>1</v>
      </c>
      <c r="AM16" s="259">
        <v>2</v>
      </c>
      <c r="AN16" s="260">
        <v>1</v>
      </c>
      <c r="AO16" s="260">
        <v>2</v>
      </c>
      <c r="AP16" s="259">
        <v>1</v>
      </c>
      <c r="AQ16" s="261">
        <v>2</v>
      </c>
      <c r="AR16" s="262">
        <v>1</v>
      </c>
      <c r="AS16" s="322">
        <v>2</v>
      </c>
      <c r="AT16" s="258">
        <v>1</v>
      </c>
      <c r="AU16" s="259">
        <v>2</v>
      </c>
      <c r="AV16" s="260">
        <v>1</v>
      </c>
      <c r="AW16" s="260">
        <v>2</v>
      </c>
      <c r="AX16" s="261">
        <v>1</v>
      </c>
      <c r="AY16" s="261">
        <v>2</v>
      </c>
      <c r="AZ16" s="262">
        <v>1</v>
      </c>
      <c r="BA16" s="322">
        <v>2</v>
      </c>
      <c r="BB16" s="364">
        <v>1</v>
      </c>
      <c r="BC16" s="259">
        <v>2</v>
      </c>
      <c r="BD16" s="260">
        <v>1</v>
      </c>
      <c r="BE16" s="260">
        <v>2</v>
      </c>
      <c r="BF16" s="259">
        <v>1</v>
      </c>
      <c r="BG16" s="259">
        <v>2</v>
      </c>
      <c r="BH16" s="262">
        <v>1</v>
      </c>
      <c r="BI16" s="262">
        <v>2</v>
      </c>
      <c r="BJ16" s="263">
        <v>1</v>
      </c>
      <c r="BK16" s="258">
        <v>2</v>
      </c>
      <c r="BL16" s="320">
        <v>1</v>
      </c>
      <c r="BM16" s="320">
        <v>2</v>
      </c>
      <c r="BN16" s="259">
        <v>1</v>
      </c>
      <c r="BO16" s="259">
        <v>2</v>
      </c>
      <c r="BP16" s="260">
        <v>1</v>
      </c>
      <c r="BQ16" s="260">
        <v>2</v>
      </c>
      <c r="BR16" s="261">
        <v>1</v>
      </c>
      <c r="BS16" s="263">
        <v>2</v>
      </c>
      <c r="BT16" s="319">
        <v>1</v>
      </c>
      <c r="BU16" s="320">
        <v>2</v>
      </c>
      <c r="BV16" s="259">
        <v>1</v>
      </c>
      <c r="BW16" s="259">
        <v>2</v>
      </c>
      <c r="BX16" s="260">
        <v>1</v>
      </c>
      <c r="BY16" s="260">
        <v>2</v>
      </c>
      <c r="BZ16" s="259">
        <v>1</v>
      </c>
      <c r="CA16" s="263">
        <v>2</v>
      </c>
      <c r="CB16" s="319">
        <v>1</v>
      </c>
      <c r="CC16" s="320">
        <v>2</v>
      </c>
      <c r="CD16" s="321">
        <v>1</v>
      </c>
      <c r="CE16" s="259">
        <v>2</v>
      </c>
      <c r="CF16" s="260">
        <v>1</v>
      </c>
      <c r="CG16" s="260">
        <v>2</v>
      </c>
      <c r="CH16" s="261">
        <v>1</v>
      </c>
      <c r="CI16" s="261">
        <v>2</v>
      </c>
      <c r="CJ16" s="322">
        <v>1</v>
      </c>
      <c r="CK16" s="319">
        <v>2</v>
      </c>
      <c r="CL16" s="259">
        <v>1</v>
      </c>
      <c r="CM16" s="259">
        <v>2</v>
      </c>
      <c r="CN16" s="260">
        <v>1</v>
      </c>
      <c r="CO16" s="260">
        <v>2</v>
      </c>
      <c r="CP16" s="259">
        <v>1</v>
      </c>
      <c r="CQ16" s="259">
        <v>2</v>
      </c>
      <c r="CR16" s="260">
        <v>1</v>
      </c>
      <c r="CS16" s="322">
        <v>2</v>
      </c>
      <c r="CT16" s="258">
        <v>1</v>
      </c>
      <c r="CU16" s="321">
        <v>2</v>
      </c>
      <c r="CV16" s="320">
        <v>1</v>
      </c>
      <c r="CW16" s="320">
        <v>2</v>
      </c>
      <c r="CX16" s="321">
        <v>1</v>
      </c>
      <c r="CY16" s="259">
        <v>2</v>
      </c>
      <c r="CZ16" s="260">
        <v>1</v>
      </c>
      <c r="DA16" s="322">
        <v>2</v>
      </c>
      <c r="DB16" s="589">
        <v>1</v>
      </c>
      <c r="DD16" s="282">
        <f t="shared" si="1"/>
        <v>157</v>
      </c>
      <c r="DE16" s="60" t="str">
        <f t="shared" si="0"/>
        <v>Henrique</v>
      </c>
    </row>
    <row r="17" spans="1:109" ht="15.75" customHeight="1" thickBot="1" x14ac:dyDescent="0.3">
      <c r="A17" s="2" t="s">
        <v>14</v>
      </c>
      <c r="B17" s="258">
        <v>1</v>
      </c>
      <c r="C17" s="259">
        <v>2</v>
      </c>
      <c r="D17" s="260">
        <v>1</v>
      </c>
      <c r="E17" s="260">
        <v>2</v>
      </c>
      <c r="F17" s="261">
        <v>1</v>
      </c>
      <c r="G17" s="261">
        <v>2</v>
      </c>
      <c r="H17" s="262">
        <v>1</v>
      </c>
      <c r="I17" s="262">
        <v>2</v>
      </c>
      <c r="J17" s="263">
        <v>1</v>
      </c>
      <c r="K17" s="258">
        <v>2</v>
      </c>
      <c r="L17" s="260">
        <v>1</v>
      </c>
      <c r="M17" s="260">
        <v>2</v>
      </c>
      <c r="N17" s="261">
        <v>1</v>
      </c>
      <c r="O17" s="261">
        <v>2</v>
      </c>
      <c r="P17" s="262">
        <v>1</v>
      </c>
      <c r="Q17" s="262">
        <v>2</v>
      </c>
      <c r="R17" s="263">
        <v>1</v>
      </c>
      <c r="S17" s="258">
        <v>2</v>
      </c>
      <c r="T17" s="260">
        <v>1</v>
      </c>
      <c r="U17" s="260">
        <v>2</v>
      </c>
      <c r="V17" s="259">
        <v>1</v>
      </c>
      <c r="W17" s="259">
        <v>2</v>
      </c>
      <c r="X17" s="260">
        <v>1</v>
      </c>
      <c r="Y17" s="260">
        <v>2</v>
      </c>
      <c r="Z17" s="261">
        <v>1</v>
      </c>
      <c r="AA17" s="263">
        <v>2</v>
      </c>
      <c r="AB17" s="319">
        <v>1</v>
      </c>
      <c r="AC17" s="320">
        <v>2</v>
      </c>
      <c r="AD17" s="321">
        <v>1</v>
      </c>
      <c r="AE17" s="259">
        <v>2</v>
      </c>
      <c r="AF17" s="320">
        <v>1</v>
      </c>
      <c r="AG17" s="504">
        <v>3</v>
      </c>
      <c r="AH17" s="259">
        <v>1</v>
      </c>
      <c r="AI17" s="508">
        <v>3</v>
      </c>
      <c r="AJ17" s="322">
        <v>1</v>
      </c>
      <c r="AK17" s="509">
        <v>3</v>
      </c>
      <c r="AL17" s="259">
        <v>1</v>
      </c>
      <c r="AM17" s="504">
        <v>3</v>
      </c>
      <c r="AN17" s="260">
        <v>1</v>
      </c>
      <c r="AO17" s="504">
        <v>3</v>
      </c>
      <c r="AP17" s="259">
        <v>1</v>
      </c>
      <c r="AQ17" s="508">
        <v>3</v>
      </c>
      <c r="AR17" s="262">
        <v>1</v>
      </c>
      <c r="AS17" s="505">
        <v>3</v>
      </c>
      <c r="AT17" s="321">
        <v>1</v>
      </c>
      <c r="AU17" s="504">
        <v>3</v>
      </c>
      <c r="AV17" s="260">
        <v>1</v>
      </c>
      <c r="AW17" s="504">
        <v>3</v>
      </c>
      <c r="AX17" s="261">
        <v>1</v>
      </c>
      <c r="AY17" s="508">
        <v>3</v>
      </c>
      <c r="AZ17" s="262">
        <v>1</v>
      </c>
      <c r="BA17" s="505">
        <v>3</v>
      </c>
      <c r="BB17" s="364">
        <v>1</v>
      </c>
      <c r="BC17" s="259">
        <v>2</v>
      </c>
      <c r="BD17" s="260">
        <v>1</v>
      </c>
      <c r="BE17" s="260">
        <v>2</v>
      </c>
      <c r="BF17" s="259">
        <v>1</v>
      </c>
      <c r="BG17" s="259">
        <v>2</v>
      </c>
      <c r="BH17" s="262">
        <v>1</v>
      </c>
      <c r="BI17" s="262">
        <v>2</v>
      </c>
      <c r="BJ17" s="263">
        <v>1</v>
      </c>
      <c r="BK17" s="258">
        <v>2</v>
      </c>
      <c r="BL17" s="320">
        <v>1</v>
      </c>
      <c r="BM17" s="320">
        <v>2</v>
      </c>
      <c r="BN17" s="259">
        <v>1</v>
      </c>
      <c r="BO17" s="259">
        <v>2</v>
      </c>
      <c r="BP17" s="260">
        <v>1</v>
      </c>
      <c r="BQ17" s="504">
        <v>3</v>
      </c>
      <c r="BR17" s="261">
        <v>1</v>
      </c>
      <c r="BS17" s="505">
        <v>3</v>
      </c>
      <c r="BT17" s="319">
        <v>1</v>
      </c>
      <c r="BU17" s="320">
        <v>2</v>
      </c>
      <c r="BV17" s="259">
        <v>1</v>
      </c>
      <c r="BW17" s="259">
        <v>2</v>
      </c>
      <c r="BX17" s="260">
        <v>1</v>
      </c>
      <c r="BY17" s="260">
        <v>2</v>
      </c>
      <c r="BZ17" s="259">
        <v>1</v>
      </c>
      <c r="CA17" s="263">
        <v>2</v>
      </c>
      <c r="CB17" s="319">
        <v>1</v>
      </c>
      <c r="CC17" s="357">
        <v>3</v>
      </c>
      <c r="CD17" s="321">
        <v>1</v>
      </c>
      <c r="CE17" s="357">
        <v>3</v>
      </c>
      <c r="CF17" s="260">
        <v>1</v>
      </c>
      <c r="CG17" s="357">
        <v>3</v>
      </c>
      <c r="CH17" s="261">
        <v>1</v>
      </c>
      <c r="CI17" s="358">
        <v>3</v>
      </c>
      <c r="CJ17" s="322">
        <v>1</v>
      </c>
      <c r="CK17" s="319">
        <v>2</v>
      </c>
      <c r="CL17" s="259">
        <v>1</v>
      </c>
      <c r="CM17" s="259">
        <v>2</v>
      </c>
      <c r="CN17" s="260">
        <v>1</v>
      </c>
      <c r="CO17" s="260">
        <v>2</v>
      </c>
      <c r="CP17" s="259">
        <v>1</v>
      </c>
      <c r="CQ17" s="259">
        <v>2</v>
      </c>
      <c r="CR17" s="260">
        <v>1</v>
      </c>
      <c r="CS17" s="322">
        <v>2</v>
      </c>
      <c r="CT17" s="258">
        <v>1</v>
      </c>
      <c r="CU17" s="259">
        <v>2</v>
      </c>
      <c r="CV17" s="320">
        <v>1</v>
      </c>
      <c r="CW17" s="320">
        <v>2</v>
      </c>
      <c r="CX17" s="321">
        <v>1</v>
      </c>
      <c r="CY17" s="259">
        <v>2</v>
      </c>
      <c r="CZ17" s="260">
        <v>1</v>
      </c>
      <c r="DA17" s="322">
        <v>2</v>
      </c>
      <c r="DB17" s="548">
        <v>1</v>
      </c>
      <c r="DD17" s="549">
        <f t="shared" si="1"/>
        <v>174</v>
      </c>
      <c r="DE17" s="60" t="str">
        <f t="shared" si="0"/>
        <v>Picas</v>
      </c>
    </row>
    <row r="18" spans="1:109" ht="15.75" customHeight="1" thickBot="1" x14ac:dyDescent="0.3">
      <c r="A18" s="2" t="s">
        <v>15</v>
      </c>
      <c r="B18" s="258">
        <v>1</v>
      </c>
      <c r="C18" s="259">
        <v>2</v>
      </c>
      <c r="D18" s="260">
        <v>1</v>
      </c>
      <c r="E18" s="260">
        <v>2</v>
      </c>
      <c r="F18" s="261">
        <v>1</v>
      </c>
      <c r="G18" s="261">
        <v>2</v>
      </c>
      <c r="H18" s="262">
        <v>1</v>
      </c>
      <c r="I18" s="262">
        <v>2</v>
      </c>
      <c r="J18" s="263">
        <v>1</v>
      </c>
      <c r="K18" s="258">
        <v>2</v>
      </c>
      <c r="L18" s="260">
        <v>1</v>
      </c>
      <c r="M18" s="260">
        <v>2</v>
      </c>
      <c r="N18" s="259">
        <v>1</v>
      </c>
      <c r="O18" s="259">
        <v>2</v>
      </c>
      <c r="P18" s="262">
        <v>1</v>
      </c>
      <c r="Q18" s="262">
        <v>2</v>
      </c>
      <c r="R18" s="261">
        <v>1</v>
      </c>
      <c r="S18" s="258">
        <v>2</v>
      </c>
      <c r="T18" s="260">
        <v>1</v>
      </c>
      <c r="U18" s="260">
        <v>2</v>
      </c>
      <c r="V18" s="259">
        <v>1</v>
      </c>
      <c r="W18" s="259">
        <v>2</v>
      </c>
      <c r="X18" s="262">
        <v>1</v>
      </c>
      <c r="Y18" s="260">
        <v>2</v>
      </c>
      <c r="Z18" s="259">
        <v>1</v>
      </c>
      <c r="AA18" s="505">
        <v>3</v>
      </c>
      <c r="AB18" s="319">
        <v>1</v>
      </c>
      <c r="AC18" s="320">
        <v>2</v>
      </c>
      <c r="AD18" s="321">
        <v>1</v>
      </c>
      <c r="AE18" s="259">
        <v>2</v>
      </c>
      <c r="AF18" s="320">
        <v>1</v>
      </c>
      <c r="AG18" s="320">
        <v>2</v>
      </c>
      <c r="AH18" s="259">
        <v>1</v>
      </c>
      <c r="AI18" s="261">
        <v>2</v>
      </c>
      <c r="AJ18" s="322">
        <v>1</v>
      </c>
      <c r="AK18" s="320">
        <v>2</v>
      </c>
      <c r="AL18" s="259">
        <v>1</v>
      </c>
      <c r="AM18" s="259">
        <v>2</v>
      </c>
      <c r="AN18" s="260">
        <v>1</v>
      </c>
      <c r="AO18" s="260">
        <v>2</v>
      </c>
      <c r="AP18" s="259">
        <v>1</v>
      </c>
      <c r="AQ18" s="261">
        <v>2</v>
      </c>
      <c r="AR18" s="262">
        <v>1</v>
      </c>
      <c r="AS18" s="322">
        <v>2</v>
      </c>
      <c r="AT18" s="321">
        <v>1</v>
      </c>
      <c r="AU18" s="259">
        <v>2</v>
      </c>
      <c r="AV18" s="260">
        <v>1</v>
      </c>
      <c r="AW18" s="260">
        <v>2</v>
      </c>
      <c r="AX18" s="261">
        <v>1</v>
      </c>
      <c r="AY18" s="261">
        <v>2</v>
      </c>
      <c r="AZ18" s="262">
        <v>1</v>
      </c>
      <c r="BA18" s="322">
        <v>2</v>
      </c>
      <c r="BB18" s="364">
        <v>1</v>
      </c>
      <c r="BC18" s="259">
        <v>2</v>
      </c>
      <c r="BD18" s="260">
        <v>1</v>
      </c>
      <c r="BE18" s="260">
        <v>2</v>
      </c>
      <c r="BF18" s="259">
        <v>1</v>
      </c>
      <c r="BG18" s="259">
        <v>2</v>
      </c>
      <c r="BH18" s="262">
        <v>1</v>
      </c>
      <c r="BI18" s="262">
        <v>2</v>
      </c>
      <c r="BJ18" s="263">
        <v>1</v>
      </c>
      <c r="BK18" s="258">
        <v>2</v>
      </c>
      <c r="BL18" s="320">
        <v>1</v>
      </c>
      <c r="BM18" s="320">
        <v>2</v>
      </c>
      <c r="BN18" s="259">
        <v>1</v>
      </c>
      <c r="BO18" s="259">
        <v>2</v>
      </c>
      <c r="BP18" s="260">
        <v>1</v>
      </c>
      <c r="BQ18" s="260">
        <v>2</v>
      </c>
      <c r="BR18" s="261">
        <v>1</v>
      </c>
      <c r="BS18" s="263">
        <v>2</v>
      </c>
      <c r="BT18" s="319">
        <v>1</v>
      </c>
      <c r="BU18" s="320">
        <v>2</v>
      </c>
      <c r="BV18" s="259">
        <v>1</v>
      </c>
      <c r="BW18" s="259">
        <v>2</v>
      </c>
      <c r="BX18" s="260">
        <v>1</v>
      </c>
      <c r="BY18" s="260">
        <v>2</v>
      </c>
      <c r="BZ18" s="259">
        <v>1</v>
      </c>
      <c r="CA18" s="505">
        <v>3</v>
      </c>
      <c r="CB18" s="319">
        <v>1</v>
      </c>
      <c r="CC18" s="320">
        <v>2</v>
      </c>
      <c r="CD18" s="321">
        <v>1</v>
      </c>
      <c r="CE18" s="259">
        <v>2</v>
      </c>
      <c r="CF18" s="260">
        <v>1</v>
      </c>
      <c r="CG18" s="260">
        <v>2</v>
      </c>
      <c r="CH18" s="261">
        <v>1</v>
      </c>
      <c r="CI18" s="261">
        <v>2</v>
      </c>
      <c r="CJ18" s="322">
        <v>1</v>
      </c>
      <c r="CK18" s="319">
        <v>2</v>
      </c>
      <c r="CL18" s="321">
        <v>1</v>
      </c>
      <c r="CM18" s="321">
        <v>2</v>
      </c>
      <c r="CN18" s="260">
        <v>1</v>
      </c>
      <c r="CO18" s="260">
        <v>2</v>
      </c>
      <c r="CP18" s="259">
        <v>1</v>
      </c>
      <c r="CQ18" s="261">
        <v>2</v>
      </c>
      <c r="CR18" s="262">
        <v>1</v>
      </c>
      <c r="CS18" s="322">
        <v>2</v>
      </c>
      <c r="CT18" s="258">
        <v>1</v>
      </c>
      <c r="CU18" s="321">
        <v>2</v>
      </c>
      <c r="CV18" s="260">
        <v>1</v>
      </c>
      <c r="CW18" s="320">
        <v>2</v>
      </c>
      <c r="CX18" s="321">
        <v>1</v>
      </c>
      <c r="CY18" s="259">
        <v>2</v>
      </c>
      <c r="CZ18" s="260">
        <v>1</v>
      </c>
      <c r="DA18" s="322">
        <v>2</v>
      </c>
      <c r="DB18" s="548">
        <v>1</v>
      </c>
      <c r="DD18" s="549">
        <f t="shared" si="1"/>
        <v>159</v>
      </c>
      <c r="DE18" s="60" t="str">
        <f t="shared" si="0"/>
        <v>Bola</v>
      </c>
    </row>
    <row r="19" spans="1:109" ht="15.75" customHeight="1" thickBot="1" x14ac:dyDescent="0.3">
      <c r="A19" s="2" t="s">
        <v>40</v>
      </c>
      <c r="B19" s="258">
        <v>1</v>
      </c>
      <c r="C19" s="259">
        <v>2</v>
      </c>
      <c r="D19" s="260">
        <v>1</v>
      </c>
      <c r="E19" s="260">
        <v>2</v>
      </c>
      <c r="F19" s="261">
        <v>1</v>
      </c>
      <c r="G19" s="261">
        <v>2</v>
      </c>
      <c r="H19" s="262">
        <v>1</v>
      </c>
      <c r="I19" s="262">
        <v>2</v>
      </c>
      <c r="J19" s="263">
        <v>1</v>
      </c>
      <c r="K19" s="258">
        <v>2</v>
      </c>
      <c r="L19" s="260">
        <v>1</v>
      </c>
      <c r="M19" s="260">
        <v>2</v>
      </c>
      <c r="N19" s="259">
        <v>1</v>
      </c>
      <c r="O19" s="259">
        <v>2</v>
      </c>
      <c r="P19" s="262">
        <v>1</v>
      </c>
      <c r="Q19" s="262">
        <v>2</v>
      </c>
      <c r="R19" s="263">
        <v>1</v>
      </c>
      <c r="S19" s="258">
        <v>2</v>
      </c>
      <c r="T19" s="260">
        <v>1</v>
      </c>
      <c r="U19" s="260">
        <v>2</v>
      </c>
      <c r="V19" s="259">
        <v>1</v>
      </c>
      <c r="W19" s="259">
        <v>2</v>
      </c>
      <c r="X19" s="260">
        <v>1</v>
      </c>
      <c r="Y19" s="260">
        <v>2</v>
      </c>
      <c r="Z19" s="261">
        <v>1</v>
      </c>
      <c r="AA19" s="263">
        <v>2</v>
      </c>
      <c r="AB19" s="319">
        <v>1</v>
      </c>
      <c r="AC19" s="260">
        <v>2</v>
      </c>
      <c r="AD19" s="321">
        <v>1</v>
      </c>
      <c r="AE19" s="321">
        <v>2</v>
      </c>
      <c r="AF19" s="320">
        <v>1</v>
      </c>
      <c r="AG19" s="320">
        <v>2</v>
      </c>
      <c r="AH19" s="259">
        <v>1</v>
      </c>
      <c r="AI19" s="261">
        <v>2</v>
      </c>
      <c r="AJ19" s="322">
        <v>1</v>
      </c>
      <c r="AK19" s="320">
        <v>2</v>
      </c>
      <c r="AL19" s="259">
        <v>1</v>
      </c>
      <c r="AM19" s="259">
        <v>2</v>
      </c>
      <c r="AN19" s="260">
        <v>1</v>
      </c>
      <c r="AO19" s="260">
        <v>2</v>
      </c>
      <c r="AP19" s="259">
        <v>1</v>
      </c>
      <c r="AQ19" s="261">
        <v>2</v>
      </c>
      <c r="AR19" s="262">
        <v>1</v>
      </c>
      <c r="AS19" s="322">
        <v>2</v>
      </c>
      <c r="AT19" s="433">
        <v>1</v>
      </c>
      <c r="AU19" s="261">
        <v>2</v>
      </c>
      <c r="AV19" s="260">
        <v>1</v>
      </c>
      <c r="AW19" s="260">
        <v>2</v>
      </c>
      <c r="AX19" s="261">
        <v>1</v>
      </c>
      <c r="AY19" s="261">
        <v>2</v>
      </c>
      <c r="AZ19" s="262">
        <v>1</v>
      </c>
      <c r="BA19" s="322">
        <v>2</v>
      </c>
      <c r="BB19" s="364">
        <v>1</v>
      </c>
      <c r="BC19" s="259">
        <v>2</v>
      </c>
      <c r="BD19" s="260">
        <v>1</v>
      </c>
      <c r="BE19" s="260">
        <v>2</v>
      </c>
      <c r="BF19" s="259">
        <v>1</v>
      </c>
      <c r="BG19" s="259">
        <v>2</v>
      </c>
      <c r="BH19" s="262">
        <v>1</v>
      </c>
      <c r="BI19" s="262">
        <v>2</v>
      </c>
      <c r="BJ19" s="263">
        <v>1</v>
      </c>
      <c r="BK19" s="258">
        <v>2</v>
      </c>
      <c r="BL19" s="260">
        <v>1</v>
      </c>
      <c r="BM19" s="260">
        <v>2</v>
      </c>
      <c r="BN19" s="259">
        <v>1</v>
      </c>
      <c r="BO19" s="259">
        <v>2</v>
      </c>
      <c r="BP19" s="260">
        <v>1</v>
      </c>
      <c r="BQ19" s="260">
        <v>2</v>
      </c>
      <c r="BR19" s="259">
        <v>1</v>
      </c>
      <c r="BS19" s="263">
        <v>2</v>
      </c>
      <c r="BT19" s="365">
        <v>1</v>
      </c>
      <c r="BU19" s="260">
        <v>2</v>
      </c>
      <c r="BV19" s="259">
        <v>1</v>
      </c>
      <c r="BW19" s="259">
        <v>2</v>
      </c>
      <c r="BX19" s="260">
        <v>1</v>
      </c>
      <c r="BY19" s="260">
        <v>2</v>
      </c>
      <c r="BZ19" s="259">
        <v>1</v>
      </c>
      <c r="CA19" s="263">
        <v>2</v>
      </c>
      <c r="CB19" s="319">
        <v>1</v>
      </c>
      <c r="CC19" s="555">
        <v>2</v>
      </c>
      <c r="CD19" s="556">
        <v>1</v>
      </c>
      <c r="CE19" s="557">
        <v>2</v>
      </c>
      <c r="CF19" s="555">
        <v>1</v>
      </c>
      <c r="CG19" s="558">
        <v>2</v>
      </c>
      <c r="CH19" s="557">
        <v>1</v>
      </c>
      <c r="CI19" s="557">
        <v>2</v>
      </c>
      <c r="CJ19" s="559">
        <v>1</v>
      </c>
      <c r="CK19" s="560">
        <v>2</v>
      </c>
      <c r="CL19" s="556">
        <v>1</v>
      </c>
      <c r="CM19" s="561">
        <v>2</v>
      </c>
      <c r="CN19" s="555">
        <v>1</v>
      </c>
      <c r="CO19" s="555">
        <v>2</v>
      </c>
      <c r="CP19" s="561">
        <v>1</v>
      </c>
      <c r="CQ19" s="557">
        <v>2</v>
      </c>
      <c r="CR19" s="558">
        <v>1</v>
      </c>
      <c r="CS19" s="559">
        <v>2</v>
      </c>
      <c r="CT19" s="562">
        <v>1</v>
      </c>
      <c r="CU19" s="556">
        <v>2</v>
      </c>
      <c r="CV19" s="555">
        <v>1</v>
      </c>
      <c r="CW19" s="563">
        <v>2</v>
      </c>
      <c r="CX19" s="561">
        <v>1</v>
      </c>
      <c r="CY19" s="561">
        <v>2</v>
      </c>
      <c r="CZ19" s="555">
        <v>1</v>
      </c>
      <c r="DA19" s="559">
        <v>2</v>
      </c>
      <c r="DB19" s="548">
        <v>1</v>
      </c>
      <c r="DD19" s="282">
        <f t="shared" si="1"/>
        <v>157</v>
      </c>
      <c r="DE19" s="60" t="str">
        <f t="shared" si="0"/>
        <v>Maia</v>
      </c>
    </row>
    <row r="20" spans="1:109" ht="15.75" customHeight="1" thickBot="1" x14ac:dyDescent="0.3">
      <c r="A20" s="2" t="s">
        <v>16</v>
      </c>
      <c r="B20" s="264">
        <v>1</v>
      </c>
      <c r="C20" s="265">
        <v>2</v>
      </c>
      <c r="D20" s="266">
        <v>1</v>
      </c>
      <c r="E20" s="266">
        <v>2</v>
      </c>
      <c r="F20" s="267">
        <v>1</v>
      </c>
      <c r="G20" s="267">
        <v>2</v>
      </c>
      <c r="H20" s="268">
        <v>1</v>
      </c>
      <c r="I20" s="268">
        <v>2</v>
      </c>
      <c r="J20" s="269">
        <v>1</v>
      </c>
      <c r="K20" s="264">
        <v>2</v>
      </c>
      <c r="L20" s="271">
        <v>1</v>
      </c>
      <c r="M20" s="266">
        <v>2</v>
      </c>
      <c r="N20" s="267">
        <v>1</v>
      </c>
      <c r="O20" s="267">
        <v>2</v>
      </c>
      <c r="P20" s="268">
        <v>1</v>
      </c>
      <c r="Q20" s="268">
        <v>2</v>
      </c>
      <c r="R20" s="267">
        <v>1</v>
      </c>
      <c r="S20" s="264">
        <v>2</v>
      </c>
      <c r="T20" s="266">
        <v>1</v>
      </c>
      <c r="U20" s="266">
        <v>2</v>
      </c>
      <c r="V20" s="265">
        <v>1</v>
      </c>
      <c r="W20" s="265">
        <v>2</v>
      </c>
      <c r="X20" s="266">
        <v>1</v>
      </c>
      <c r="Y20" s="266">
        <v>2</v>
      </c>
      <c r="Z20" s="267">
        <v>1</v>
      </c>
      <c r="AA20" s="269">
        <v>2</v>
      </c>
      <c r="AB20" s="270">
        <v>1</v>
      </c>
      <c r="AC20" s="271">
        <v>2</v>
      </c>
      <c r="AD20" s="272">
        <v>1</v>
      </c>
      <c r="AE20" s="272">
        <v>2</v>
      </c>
      <c r="AF20" s="271">
        <v>1</v>
      </c>
      <c r="AG20" s="271">
        <v>2</v>
      </c>
      <c r="AH20" s="265">
        <v>1</v>
      </c>
      <c r="AI20" s="267">
        <v>2</v>
      </c>
      <c r="AJ20" s="273">
        <v>1</v>
      </c>
      <c r="AK20" s="271">
        <v>2</v>
      </c>
      <c r="AL20" s="265">
        <v>1</v>
      </c>
      <c r="AM20" s="265">
        <v>2</v>
      </c>
      <c r="AN20" s="266">
        <v>1</v>
      </c>
      <c r="AO20" s="266">
        <v>2</v>
      </c>
      <c r="AP20" s="265">
        <v>1</v>
      </c>
      <c r="AQ20" s="267">
        <v>2</v>
      </c>
      <c r="AR20" s="268">
        <v>1</v>
      </c>
      <c r="AS20" s="273">
        <v>2</v>
      </c>
      <c r="AT20" s="272">
        <v>1</v>
      </c>
      <c r="AU20" s="265">
        <v>2</v>
      </c>
      <c r="AV20" s="266">
        <v>1</v>
      </c>
      <c r="AW20" s="266">
        <v>2</v>
      </c>
      <c r="AX20" s="267">
        <v>1</v>
      </c>
      <c r="AY20" s="267">
        <v>2</v>
      </c>
      <c r="AZ20" s="268">
        <v>1</v>
      </c>
      <c r="BA20" s="273">
        <v>2</v>
      </c>
      <c r="BB20" s="264">
        <v>1</v>
      </c>
      <c r="BC20" s="265">
        <v>2</v>
      </c>
      <c r="BD20" s="271">
        <v>1</v>
      </c>
      <c r="BE20" s="271">
        <v>2</v>
      </c>
      <c r="BF20" s="265">
        <v>1</v>
      </c>
      <c r="BG20" s="265">
        <v>2</v>
      </c>
      <c r="BH20" s="266">
        <v>1</v>
      </c>
      <c r="BI20" s="268">
        <v>2</v>
      </c>
      <c r="BJ20" s="269">
        <v>1</v>
      </c>
      <c r="BK20" s="264">
        <v>2</v>
      </c>
      <c r="BL20" s="271">
        <v>1</v>
      </c>
      <c r="BM20" s="271">
        <v>2</v>
      </c>
      <c r="BN20" s="265">
        <v>1</v>
      </c>
      <c r="BO20" s="265">
        <v>2</v>
      </c>
      <c r="BP20" s="266">
        <v>1</v>
      </c>
      <c r="BQ20" s="268">
        <v>2</v>
      </c>
      <c r="BR20" s="267">
        <v>1</v>
      </c>
      <c r="BS20" s="269">
        <v>2</v>
      </c>
      <c r="BT20" s="270">
        <v>1</v>
      </c>
      <c r="BU20" s="271">
        <v>2</v>
      </c>
      <c r="BV20" s="265">
        <v>1</v>
      </c>
      <c r="BW20" s="265">
        <v>2</v>
      </c>
      <c r="BX20" s="266">
        <v>1</v>
      </c>
      <c r="BY20" s="266">
        <v>2</v>
      </c>
      <c r="BZ20" s="265">
        <v>1</v>
      </c>
      <c r="CA20" s="269">
        <v>2</v>
      </c>
      <c r="CB20" s="270">
        <v>1</v>
      </c>
      <c r="CC20" s="271">
        <v>2</v>
      </c>
      <c r="CD20" s="272">
        <v>1</v>
      </c>
      <c r="CE20" s="265">
        <v>2</v>
      </c>
      <c r="CF20" s="266">
        <v>1</v>
      </c>
      <c r="CG20" s="266">
        <v>2</v>
      </c>
      <c r="CH20" s="267">
        <v>1</v>
      </c>
      <c r="CI20" s="267">
        <v>2</v>
      </c>
      <c r="CJ20" s="273">
        <v>1</v>
      </c>
      <c r="CK20" s="270">
        <v>2</v>
      </c>
      <c r="CL20" s="272">
        <v>1</v>
      </c>
      <c r="CM20" s="272">
        <v>2</v>
      </c>
      <c r="CN20" s="266">
        <v>1</v>
      </c>
      <c r="CO20" s="266">
        <v>2</v>
      </c>
      <c r="CP20" s="265">
        <v>1</v>
      </c>
      <c r="CQ20" s="267">
        <v>2</v>
      </c>
      <c r="CR20" s="266">
        <v>1</v>
      </c>
      <c r="CS20" s="273">
        <v>2</v>
      </c>
      <c r="CT20" s="264">
        <v>1</v>
      </c>
      <c r="CU20" s="272">
        <v>2</v>
      </c>
      <c r="CV20" s="271">
        <v>1</v>
      </c>
      <c r="CW20" s="271">
        <v>2</v>
      </c>
      <c r="CX20" s="272">
        <v>1</v>
      </c>
      <c r="CY20" s="265">
        <v>2</v>
      </c>
      <c r="CZ20" s="266">
        <v>1</v>
      </c>
      <c r="DA20" s="273">
        <v>2</v>
      </c>
      <c r="DB20" s="551">
        <v>1</v>
      </c>
      <c r="DD20" s="286">
        <f t="shared" si="1"/>
        <v>157</v>
      </c>
      <c r="DE20" s="60" t="str">
        <f t="shared" si="0"/>
        <v>Cachado</v>
      </c>
    </row>
    <row r="21" spans="1:109" ht="14.25" customHeight="1" thickBot="1" x14ac:dyDescent="0.3">
      <c r="BT21" s="287"/>
      <c r="BU21" s="287"/>
    </row>
    <row r="22" spans="1:109" ht="14.25" customHeight="1" thickTop="1" thickBot="1" x14ac:dyDescent="0.3">
      <c r="A22" s="1051" t="s">
        <v>61</v>
      </c>
      <c r="B22" s="288" t="s">
        <v>2</v>
      </c>
      <c r="C22" s="289" t="s">
        <v>3</v>
      </c>
      <c r="D22" s="290" t="s">
        <v>2</v>
      </c>
      <c r="E22" s="290" t="s">
        <v>3</v>
      </c>
      <c r="F22" s="289" t="s">
        <v>2</v>
      </c>
      <c r="G22" s="289" t="s">
        <v>3</v>
      </c>
      <c r="H22" s="290" t="s">
        <v>2</v>
      </c>
      <c r="I22" s="290" t="s">
        <v>3</v>
      </c>
      <c r="J22" s="291" t="s">
        <v>2</v>
      </c>
      <c r="K22" s="288" t="s">
        <v>3</v>
      </c>
      <c r="L22" s="290" t="s">
        <v>2</v>
      </c>
      <c r="M22" s="290" t="s">
        <v>3</v>
      </c>
      <c r="N22" s="289" t="s">
        <v>2</v>
      </c>
      <c r="O22" s="289" t="s">
        <v>3</v>
      </c>
      <c r="P22" s="290" t="s">
        <v>2</v>
      </c>
      <c r="Q22" s="290" t="s">
        <v>3</v>
      </c>
      <c r="R22" s="292" t="s">
        <v>2</v>
      </c>
      <c r="S22" s="293" t="s">
        <v>3</v>
      </c>
      <c r="T22" s="290" t="s">
        <v>2</v>
      </c>
      <c r="U22" s="290" t="s">
        <v>3</v>
      </c>
      <c r="V22" s="289" t="s">
        <v>2</v>
      </c>
      <c r="W22" s="289" t="s">
        <v>3</v>
      </c>
      <c r="X22" s="290" t="s">
        <v>2</v>
      </c>
      <c r="Y22" s="290" t="s">
        <v>3</v>
      </c>
      <c r="Z22" s="289" t="s">
        <v>2</v>
      </c>
      <c r="AA22" s="291" t="s">
        <v>3</v>
      </c>
      <c r="AB22" s="294" t="s">
        <v>2</v>
      </c>
      <c r="AC22" s="290" t="s">
        <v>3</v>
      </c>
      <c r="AD22" s="289" t="s">
        <v>2</v>
      </c>
      <c r="AE22" s="289" t="s">
        <v>3</v>
      </c>
      <c r="AF22" s="290" t="s">
        <v>2</v>
      </c>
      <c r="AG22" s="290" t="s">
        <v>3</v>
      </c>
      <c r="AH22" s="289" t="s">
        <v>2</v>
      </c>
      <c r="AI22" s="292" t="s">
        <v>3</v>
      </c>
      <c r="AJ22" s="295" t="s">
        <v>2</v>
      </c>
      <c r="AK22" s="290" t="s">
        <v>3</v>
      </c>
      <c r="AL22" s="289" t="s">
        <v>2</v>
      </c>
      <c r="AM22" s="289" t="s">
        <v>3</v>
      </c>
      <c r="AN22" s="290" t="s">
        <v>2</v>
      </c>
      <c r="AO22" s="290" t="s">
        <v>3</v>
      </c>
      <c r="AP22" s="289" t="s">
        <v>2</v>
      </c>
      <c r="AQ22" s="289" t="s">
        <v>3</v>
      </c>
      <c r="AR22" s="296" t="s">
        <v>2</v>
      </c>
      <c r="AS22" s="294" t="s">
        <v>3</v>
      </c>
      <c r="AT22" s="289" t="s">
        <v>2</v>
      </c>
      <c r="AU22" s="289" t="s">
        <v>3</v>
      </c>
      <c r="AV22" s="290" t="s">
        <v>2</v>
      </c>
      <c r="AW22" s="290" t="s">
        <v>3</v>
      </c>
      <c r="AX22" s="289" t="s">
        <v>2</v>
      </c>
      <c r="AY22" s="289" t="s">
        <v>3</v>
      </c>
      <c r="AZ22" s="290" t="s">
        <v>2</v>
      </c>
      <c r="BA22" s="297" t="s">
        <v>3</v>
      </c>
      <c r="BB22" s="293" t="s">
        <v>2</v>
      </c>
      <c r="BC22" s="289" t="s">
        <v>3</v>
      </c>
      <c r="BD22" s="290" t="s">
        <v>2</v>
      </c>
      <c r="BE22" s="290" t="s">
        <v>3</v>
      </c>
      <c r="BF22" s="289" t="s">
        <v>2</v>
      </c>
      <c r="BG22" s="289" t="s">
        <v>3</v>
      </c>
      <c r="BH22" s="290" t="s">
        <v>2</v>
      </c>
      <c r="BI22" s="290" t="s">
        <v>3</v>
      </c>
      <c r="BJ22" s="291" t="s">
        <v>2</v>
      </c>
      <c r="BK22" s="288" t="s">
        <v>3</v>
      </c>
      <c r="BL22" s="290" t="s">
        <v>2</v>
      </c>
      <c r="BM22" s="290" t="s">
        <v>3</v>
      </c>
      <c r="BN22" s="289" t="s">
        <v>2</v>
      </c>
      <c r="BO22" s="289" t="s">
        <v>3</v>
      </c>
      <c r="BP22" s="290" t="s">
        <v>2</v>
      </c>
      <c r="BQ22" s="290" t="s">
        <v>3</v>
      </c>
      <c r="BR22" s="289" t="s">
        <v>2</v>
      </c>
      <c r="BS22" s="292" t="s">
        <v>3</v>
      </c>
      <c r="BT22" s="295" t="s">
        <v>2</v>
      </c>
      <c r="BU22" s="290" t="s">
        <v>3</v>
      </c>
      <c r="BV22" s="289" t="s">
        <v>2</v>
      </c>
      <c r="BW22" s="289" t="s">
        <v>3</v>
      </c>
      <c r="BX22" s="290" t="s">
        <v>2</v>
      </c>
      <c r="BY22" s="290" t="s">
        <v>3</v>
      </c>
      <c r="BZ22" s="289" t="s">
        <v>2</v>
      </c>
      <c r="CA22" s="291" t="s">
        <v>3</v>
      </c>
      <c r="CB22" s="294" t="s">
        <v>2</v>
      </c>
      <c r="CC22" s="290" t="s">
        <v>3</v>
      </c>
      <c r="CD22" s="289" t="s">
        <v>2</v>
      </c>
      <c r="CE22" s="289" t="s">
        <v>3</v>
      </c>
      <c r="CF22" s="290" t="s">
        <v>2</v>
      </c>
      <c r="CG22" s="290" t="s">
        <v>3</v>
      </c>
      <c r="CH22" s="289" t="s">
        <v>2</v>
      </c>
      <c r="CI22" s="289" t="s">
        <v>3</v>
      </c>
      <c r="CJ22" s="297" t="s">
        <v>2</v>
      </c>
      <c r="CK22" s="295" t="s">
        <v>3</v>
      </c>
      <c r="CL22" s="289" t="s">
        <v>2</v>
      </c>
      <c r="CM22" s="289" t="s">
        <v>3</v>
      </c>
      <c r="CN22" s="290" t="s">
        <v>2</v>
      </c>
      <c r="CO22" s="290" t="s">
        <v>3</v>
      </c>
      <c r="CP22" s="289" t="s">
        <v>2</v>
      </c>
      <c r="CQ22" s="289" t="s">
        <v>3</v>
      </c>
      <c r="CR22" s="290" t="s">
        <v>2</v>
      </c>
      <c r="CS22" s="290" t="s">
        <v>3</v>
      </c>
      <c r="CT22" s="289" t="s">
        <v>2</v>
      </c>
      <c r="CU22" s="289" t="s">
        <v>3</v>
      </c>
      <c r="CV22" s="290" t="s">
        <v>2</v>
      </c>
      <c r="CW22" s="290" t="s">
        <v>3</v>
      </c>
      <c r="CX22" s="289" t="s">
        <v>2</v>
      </c>
      <c r="CY22" s="289" t="s">
        <v>3</v>
      </c>
      <c r="CZ22" s="290" t="s">
        <v>2</v>
      </c>
      <c r="DA22" s="296" t="s">
        <v>3</v>
      </c>
      <c r="DB22" s="297" t="s">
        <v>2</v>
      </c>
    </row>
    <row r="23" spans="1:109" ht="14.25" customHeight="1" thickTop="1" x14ac:dyDescent="0.25">
      <c r="A23" s="1052"/>
      <c r="B23" s="1054">
        <v>0</v>
      </c>
      <c r="C23" s="1057">
        <v>0</v>
      </c>
      <c r="D23" s="1060">
        <v>0</v>
      </c>
      <c r="E23" s="1063">
        <v>0</v>
      </c>
      <c r="F23" s="1066">
        <v>0</v>
      </c>
      <c r="G23" s="1071">
        <v>0</v>
      </c>
      <c r="H23" s="1074">
        <v>0</v>
      </c>
      <c r="I23" s="1077">
        <v>0</v>
      </c>
      <c r="J23" s="1080">
        <v>0</v>
      </c>
      <c r="K23" s="1054">
        <v>0</v>
      </c>
      <c r="L23" s="1077">
        <v>0</v>
      </c>
      <c r="M23" s="1077">
        <v>0</v>
      </c>
      <c r="N23" s="1071">
        <v>0</v>
      </c>
      <c r="O23" s="1071">
        <v>0</v>
      </c>
      <c r="P23" s="1077">
        <v>0</v>
      </c>
      <c r="Q23" s="1077">
        <v>0</v>
      </c>
      <c r="R23" s="1085">
        <v>26.44</v>
      </c>
      <c r="S23" s="1054">
        <v>0</v>
      </c>
      <c r="T23" s="1071">
        <v>0</v>
      </c>
      <c r="U23" s="1077">
        <v>0</v>
      </c>
      <c r="V23" s="1071">
        <v>0</v>
      </c>
      <c r="W23" s="1071">
        <v>0</v>
      </c>
      <c r="X23" s="1077">
        <v>0</v>
      </c>
      <c r="Y23" s="1106">
        <v>11.54</v>
      </c>
      <c r="Z23" s="1071">
        <v>0</v>
      </c>
      <c r="AA23" s="1085">
        <v>8.4499999999999993</v>
      </c>
      <c r="AB23" s="1103">
        <v>0</v>
      </c>
      <c r="AC23" s="1091">
        <v>0</v>
      </c>
      <c r="AD23" s="1109">
        <v>0</v>
      </c>
      <c r="AE23" s="1088">
        <v>8.0299999999999994</v>
      </c>
      <c r="AF23" s="1091">
        <v>0</v>
      </c>
      <c r="AG23" s="1094">
        <v>0</v>
      </c>
      <c r="AH23" s="1097">
        <v>0</v>
      </c>
      <c r="AI23" s="1100">
        <v>0</v>
      </c>
      <c r="AJ23" s="1103">
        <v>0</v>
      </c>
      <c r="AK23" s="1094">
        <v>0</v>
      </c>
      <c r="AL23" s="1100">
        <v>0</v>
      </c>
      <c r="AM23" s="1114">
        <v>0</v>
      </c>
      <c r="AN23" s="1118">
        <v>0</v>
      </c>
      <c r="AO23" s="1118">
        <v>0</v>
      </c>
      <c r="AP23" s="1097">
        <v>0</v>
      </c>
      <c r="AQ23" s="1097">
        <v>0</v>
      </c>
      <c r="AR23" s="1112">
        <v>11.67</v>
      </c>
      <c r="AS23" s="1103">
        <v>0</v>
      </c>
      <c r="AT23" s="1114">
        <v>0</v>
      </c>
      <c r="AU23" s="1097">
        <v>0</v>
      </c>
      <c r="AV23" s="1116">
        <v>0</v>
      </c>
      <c r="AW23" s="1094">
        <v>0</v>
      </c>
      <c r="AX23" s="1114">
        <v>0</v>
      </c>
      <c r="AY23" s="1097">
        <v>0</v>
      </c>
      <c r="AZ23" s="1094">
        <v>0</v>
      </c>
      <c r="BA23" s="1123">
        <v>0</v>
      </c>
      <c r="BB23" s="1125">
        <v>0</v>
      </c>
      <c r="BC23" s="1114">
        <v>0</v>
      </c>
      <c r="BD23" s="1120">
        <v>0</v>
      </c>
      <c r="BE23" s="1116">
        <v>0</v>
      </c>
      <c r="BF23" s="1097">
        <v>0</v>
      </c>
      <c r="BG23" s="1114">
        <v>0</v>
      </c>
      <c r="BH23" s="1094">
        <v>0</v>
      </c>
      <c r="BI23" s="1131">
        <v>104.73</v>
      </c>
      <c r="BJ23" s="1133">
        <v>0</v>
      </c>
      <c r="BK23" s="1136">
        <v>0</v>
      </c>
      <c r="BL23" s="1094">
        <v>0</v>
      </c>
      <c r="BM23" s="1131">
        <v>10.050000000000001</v>
      </c>
      <c r="BN23" s="1097">
        <v>0</v>
      </c>
      <c r="BO23" s="1100">
        <v>0</v>
      </c>
      <c r="BP23" s="1094">
        <v>0</v>
      </c>
      <c r="BQ23" s="1116">
        <v>0</v>
      </c>
      <c r="BR23" s="1100">
        <v>0</v>
      </c>
      <c r="BS23" s="1085">
        <v>7.95</v>
      </c>
      <c r="BT23" s="1128">
        <v>0</v>
      </c>
      <c r="BU23" s="1106">
        <v>8.0299999999999994</v>
      </c>
      <c r="BV23" s="1097">
        <v>0</v>
      </c>
      <c r="BW23" s="1097">
        <v>0</v>
      </c>
      <c r="BX23" s="1094">
        <v>0</v>
      </c>
      <c r="BY23" s="1097">
        <v>0</v>
      </c>
      <c r="BZ23" s="1097">
        <v>0</v>
      </c>
      <c r="CA23" s="1133">
        <v>0</v>
      </c>
      <c r="CB23" s="1128">
        <v>0</v>
      </c>
      <c r="CC23" s="1094">
        <v>0</v>
      </c>
      <c r="CD23" s="1097">
        <v>0</v>
      </c>
      <c r="CE23" s="1141">
        <v>90.46</v>
      </c>
      <c r="CF23" s="1120">
        <v>0</v>
      </c>
      <c r="CG23" s="1094">
        <v>0</v>
      </c>
      <c r="CH23" s="1097">
        <v>0</v>
      </c>
      <c r="CI23" s="1097">
        <v>0</v>
      </c>
      <c r="CJ23" s="1161">
        <v>0</v>
      </c>
      <c r="CK23" s="1128">
        <v>0</v>
      </c>
      <c r="CL23" s="1138">
        <v>17.78</v>
      </c>
      <c r="CM23" s="1097">
        <v>0</v>
      </c>
      <c r="CN23" s="1120">
        <v>0</v>
      </c>
      <c r="CO23" s="1094">
        <v>0</v>
      </c>
      <c r="CP23" s="1097">
        <v>0</v>
      </c>
      <c r="CQ23" s="1138">
        <v>11.7</v>
      </c>
      <c r="CR23" s="1094">
        <v>0</v>
      </c>
      <c r="CS23" s="1155">
        <v>7.56</v>
      </c>
      <c r="CT23" s="1158">
        <v>0</v>
      </c>
      <c r="CU23" s="1097">
        <v>0</v>
      </c>
      <c r="CV23" s="1094">
        <v>0</v>
      </c>
      <c r="CW23" s="1094">
        <v>0</v>
      </c>
      <c r="CX23" s="1097">
        <v>0</v>
      </c>
      <c r="CY23" s="1144">
        <v>71.2</v>
      </c>
      <c r="CZ23" s="1094">
        <v>0</v>
      </c>
      <c r="DA23" s="1120">
        <v>0</v>
      </c>
      <c r="DB23" s="1155">
        <v>0</v>
      </c>
      <c r="DD23" s="6"/>
    </row>
    <row r="24" spans="1:109" ht="14.25" customHeight="1" x14ac:dyDescent="0.25">
      <c r="A24" s="1052"/>
      <c r="B24" s="1055"/>
      <c r="C24" s="1058"/>
      <c r="D24" s="1061"/>
      <c r="E24" s="1064"/>
      <c r="F24" s="1067"/>
      <c r="G24" s="1072"/>
      <c r="H24" s="1075"/>
      <c r="I24" s="1078"/>
      <c r="J24" s="1081"/>
      <c r="K24" s="1055"/>
      <c r="L24" s="1078"/>
      <c r="M24" s="1078"/>
      <c r="N24" s="1072"/>
      <c r="O24" s="1072"/>
      <c r="P24" s="1078"/>
      <c r="Q24" s="1078"/>
      <c r="R24" s="1086"/>
      <c r="S24" s="1055"/>
      <c r="T24" s="1072"/>
      <c r="U24" s="1078"/>
      <c r="V24" s="1072"/>
      <c r="W24" s="1072"/>
      <c r="X24" s="1078"/>
      <c r="Y24" s="1107"/>
      <c r="Z24" s="1072"/>
      <c r="AA24" s="1086"/>
      <c r="AB24" s="1104"/>
      <c r="AC24" s="1092"/>
      <c r="AD24" s="1110"/>
      <c r="AE24" s="1089"/>
      <c r="AF24" s="1092"/>
      <c r="AG24" s="1095"/>
      <c r="AH24" s="1098"/>
      <c r="AI24" s="1101"/>
      <c r="AJ24" s="1104"/>
      <c r="AK24" s="1095"/>
      <c r="AL24" s="1101"/>
      <c r="AM24" s="1114"/>
      <c r="AN24" s="1118"/>
      <c r="AO24" s="1118"/>
      <c r="AP24" s="1098"/>
      <c r="AQ24" s="1098"/>
      <c r="AR24" s="1112"/>
      <c r="AS24" s="1104"/>
      <c r="AT24" s="1114"/>
      <c r="AU24" s="1098"/>
      <c r="AV24" s="1116"/>
      <c r="AW24" s="1095"/>
      <c r="AX24" s="1114"/>
      <c r="AY24" s="1098"/>
      <c r="AZ24" s="1095"/>
      <c r="BA24" s="1123"/>
      <c r="BB24" s="1126"/>
      <c r="BC24" s="1114"/>
      <c r="BD24" s="1121"/>
      <c r="BE24" s="1116"/>
      <c r="BF24" s="1098"/>
      <c r="BG24" s="1114"/>
      <c r="BH24" s="1095"/>
      <c r="BI24" s="1131"/>
      <c r="BJ24" s="1134"/>
      <c r="BK24" s="1136"/>
      <c r="BL24" s="1095"/>
      <c r="BM24" s="1131"/>
      <c r="BN24" s="1098"/>
      <c r="BO24" s="1101"/>
      <c r="BP24" s="1095"/>
      <c r="BQ24" s="1116"/>
      <c r="BR24" s="1101"/>
      <c r="BS24" s="1086"/>
      <c r="BT24" s="1129"/>
      <c r="BU24" s="1107"/>
      <c r="BV24" s="1098"/>
      <c r="BW24" s="1098"/>
      <c r="BX24" s="1095"/>
      <c r="BY24" s="1098"/>
      <c r="BZ24" s="1098"/>
      <c r="CA24" s="1134"/>
      <c r="CB24" s="1129"/>
      <c r="CC24" s="1095"/>
      <c r="CD24" s="1098"/>
      <c r="CE24" s="1142"/>
      <c r="CF24" s="1121"/>
      <c r="CG24" s="1095"/>
      <c r="CH24" s="1098"/>
      <c r="CI24" s="1098"/>
      <c r="CJ24" s="1162"/>
      <c r="CK24" s="1129"/>
      <c r="CL24" s="1139"/>
      <c r="CM24" s="1098"/>
      <c r="CN24" s="1121"/>
      <c r="CO24" s="1095"/>
      <c r="CP24" s="1098"/>
      <c r="CQ24" s="1139"/>
      <c r="CR24" s="1095"/>
      <c r="CS24" s="1156"/>
      <c r="CT24" s="1159"/>
      <c r="CU24" s="1098"/>
      <c r="CV24" s="1095"/>
      <c r="CW24" s="1095"/>
      <c r="CX24" s="1098"/>
      <c r="CY24" s="1145"/>
      <c r="CZ24" s="1095"/>
      <c r="DA24" s="1121"/>
      <c r="DB24" s="1156"/>
    </row>
    <row r="25" spans="1:109" ht="14.25" customHeight="1" x14ac:dyDescent="0.25">
      <c r="A25" s="1052"/>
      <c r="B25" s="1055"/>
      <c r="C25" s="1058"/>
      <c r="D25" s="1061"/>
      <c r="E25" s="1064"/>
      <c r="F25" s="1067"/>
      <c r="G25" s="1072"/>
      <c r="H25" s="1075"/>
      <c r="I25" s="1078"/>
      <c r="J25" s="1081"/>
      <c r="K25" s="1055"/>
      <c r="L25" s="1078"/>
      <c r="M25" s="1078"/>
      <c r="N25" s="1072"/>
      <c r="O25" s="1072"/>
      <c r="P25" s="1078"/>
      <c r="Q25" s="1078"/>
      <c r="R25" s="1086"/>
      <c r="S25" s="1055"/>
      <c r="T25" s="1072"/>
      <c r="U25" s="1078"/>
      <c r="V25" s="1072"/>
      <c r="W25" s="1072"/>
      <c r="X25" s="1078"/>
      <c r="Y25" s="1107"/>
      <c r="Z25" s="1072"/>
      <c r="AA25" s="1086"/>
      <c r="AB25" s="1104"/>
      <c r="AC25" s="1092"/>
      <c r="AD25" s="1110"/>
      <c r="AE25" s="1089"/>
      <c r="AF25" s="1092"/>
      <c r="AG25" s="1095"/>
      <c r="AH25" s="1098"/>
      <c r="AI25" s="1101"/>
      <c r="AJ25" s="1104"/>
      <c r="AK25" s="1095"/>
      <c r="AL25" s="1101"/>
      <c r="AM25" s="1114"/>
      <c r="AN25" s="1118"/>
      <c r="AO25" s="1118"/>
      <c r="AP25" s="1098"/>
      <c r="AQ25" s="1098"/>
      <c r="AR25" s="1112"/>
      <c r="AS25" s="1104"/>
      <c r="AT25" s="1114"/>
      <c r="AU25" s="1098"/>
      <c r="AV25" s="1116"/>
      <c r="AW25" s="1095"/>
      <c r="AX25" s="1114"/>
      <c r="AY25" s="1098"/>
      <c r="AZ25" s="1095"/>
      <c r="BA25" s="1123"/>
      <c r="BB25" s="1126"/>
      <c r="BC25" s="1114"/>
      <c r="BD25" s="1121"/>
      <c r="BE25" s="1116"/>
      <c r="BF25" s="1098"/>
      <c r="BG25" s="1114"/>
      <c r="BH25" s="1095"/>
      <c r="BI25" s="1131"/>
      <c r="BJ25" s="1134"/>
      <c r="BK25" s="1136"/>
      <c r="BL25" s="1095"/>
      <c r="BM25" s="1131"/>
      <c r="BN25" s="1098"/>
      <c r="BO25" s="1101"/>
      <c r="BP25" s="1095"/>
      <c r="BQ25" s="1116"/>
      <c r="BR25" s="1101"/>
      <c r="BS25" s="1086"/>
      <c r="BT25" s="1129"/>
      <c r="BU25" s="1107"/>
      <c r="BV25" s="1098"/>
      <c r="BW25" s="1098"/>
      <c r="BX25" s="1095"/>
      <c r="BY25" s="1098"/>
      <c r="BZ25" s="1098"/>
      <c r="CA25" s="1134"/>
      <c r="CB25" s="1129"/>
      <c r="CC25" s="1095"/>
      <c r="CD25" s="1098"/>
      <c r="CE25" s="1142"/>
      <c r="CF25" s="1121"/>
      <c r="CG25" s="1095"/>
      <c r="CH25" s="1098"/>
      <c r="CI25" s="1098"/>
      <c r="CJ25" s="1162"/>
      <c r="CK25" s="1129"/>
      <c r="CL25" s="1139"/>
      <c r="CM25" s="1098"/>
      <c r="CN25" s="1121"/>
      <c r="CO25" s="1095"/>
      <c r="CP25" s="1098"/>
      <c r="CQ25" s="1139"/>
      <c r="CR25" s="1095"/>
      <c r="CS25" s="1156"/>
      <c r="CT25" s="1159"/>
      <c r="CU25" s="1098"/>
      <c r="CV25" s="1095"/>
      <c r="CW25" s="1095"/>
      <c r="CX25" s="1098"/>
      <c r="CY25" s="1145"/>
      <c r="CZ25" s="1095"/>
      <c r="DA25" s="1121"/>
      <c r="DB25" s="1156"/>
    </row>
    <row r="26" spans="1:109" ht="18.75" customHeight="1" thickBot="1" x14ac:dyDescent="0.3">
      <c r="A26" s="1053"/>
      <c r="B26" s="1056"/>
      <c r="C26" s="1059"/>
      <c r="D26" s="1062"/>
      <c r="E26" s="1065"/>
      <c r="F26" s="1068"/>
      <c r="G26" s="1073"/>
      <c r="H26" s="1076"/>
      <c r="I26" s="1079"/>
      <c r="J26" s="1082"/>
      <c r="K26" s="1056"/>
      <c r="L26" s="1079"/>
      <c r="M26" s="1079"/>
      <c r="N26" s="1073"/>
      <c r="O26" s="1073"/>
      <c r="P26" s="1079"/>
      <c r="Q26" s="1079"/>
      <c r="R26" s="1087"/>
      <c r="S26" s="1056"/>
      <c r="T26" s="1073"/>
      <c r="U26" s="1079"/>
      <c r="V26" s="1073"/>
      <c r="W26" s="1073"/>
      <c r="X26" s="1079"/>
      <c r="Y26" s="1108"/>
      <c r="Z26" s="1073"/>
      <c r="AA26" s="1087"/>
      <c r="AB26" s="1105"/>
      <c r="AC26" s="1093"/>
      <c r="AD26" s="1111"/>
      <c r="AE26" s="1090"/>
      <c r="AF26" s="1093"/>
      <c r="AG26" s="1096"/>
      <c r="AH26" s="1099"/>
      <c r="AI26" s="1102"/>
      <c r="AJ26" s="1105"/>
      <c r="AK26" s="1096"/>
      <c r="AL26" s="1102"/>
      <c r="AM26" s="1115"/>
      <c r="AN26" s="1119"/>
      <c r="AO26" s="1119"/>
      <c r="AP26" s="1099"/>
      <c r="AQ26" s="1099"/>
      <c r="AR26" s="1113"/>
      <c r="AS26" s="1105"/>
      <c r="AT26" s="1115"/>
      <c r="AU26" s="1099"/>
      <c r="AV26" s="1117"/>
      <c r="AW26" s="1096"/>
      <c r="AX26" s="1115"/>
      <c r="AY26" s="1099"/>
      <c r="AZ26" s="1096"/>
      <c r="BA26" s="1124"/>
      <c r="BB26" s="1127"/>
      <c r="BC26" s="1115"/>
      <c r="BD26" s="1122"/>
      <c r="BE26" s="1117"/>
      <c r="BF26" s="1099"/>
      <c r="BG26" s="1115"/>
      <c r="BH26" s="1096"/>
      <c r="BI26" s="1132"/>
      <c r="BJ26" s="1135"/>
      <c r="BK26" s="1137"/>
      <c r="BL26" s="1096"/>
      <c r="BM26" s="1132"/>
      <c r="BN26" s="1099"/>
      <c r="BO26" s="1102"/>
      <c r="BP26" s="1096"/>
      <c r="BQ26" s="1117"/>
      <c r="BR26" s="1102"/>
      <c r="BS26" s="1087"/>
      <c r="BT26" s="1130"/>
      <c r="BU26" s="1108"/>
      <c r="BV26" s="1099"/>
      <c r="BW26" s="1099"/>
      <c r="BX26" s="1096"/>
      <c r="BY26" s="1099"/>
      <c r="BZ26" s="1099"/>
      <c r="CA26" s="1135"/>
      <c r="CB26" s="1130"/>
      <c r="CC26" s="1096"/>
      <c r="CD26" s="1099"/>
      <c r="CE26" s="1143"/>
      <c r="CF26" s="1122"/>
      <c r="CG26" s="1096"/>
      <c r="CH26" s="1099"/>
      <c r="CI26" s="1099"/>
      <c r="CJ26" s="1163"/>
      <c r="CK26" s="1130"/>
      <c r="CL26" s="1140"/>
      <c r="CM26" s="1099"/>
      <c r="CN26" s="1122"/>
      <c r="CO26" s="1096"/>
      <c r="CP26" s="1099"/>
      <c r="CQ26" s="1140"/>
      <c r="CR26" s="1096"/>
      <c r="CS26" s="1157"/>
      <c r="CT26" s="1160"/>
      <c r="CU26" s="1099"/>
      <c r="CV26" s="1096"/>
      <c r="CW26" s="1096"/>
      <c r="CX26" s="1099"/>
      <c r="CY26" s="1146"/>
      <c r="CZ26" s="1096"/>
      <c r="DA26" s="1122"/>
      <c r="DB26" s="1157"/>
      <c r="DE26" s="381"/>
    </row>
    <row r="27" spans="1:109" s="274" customFormat="1" ht="12" customHeight="1" thickBot="1" x14ac:dyDescent="0.3">
      <c r="B27" s="274">
        <f>SUM(B2:J2)</f>
        <v>17</v>
      </c>
      <c r="K27" s="274">
        <f>SUM(K2:R2)</f>
        <v>16</v>
      </c>
      <c r="S27" s="274">
        <f>SUM(S2:AA2)</f>
        <v>19</v>
      </c>
      <c r="AB27" s="274">
        <f>SUM(AB2:AI2)</f>
        <v>16</v>
      </c>
      <c r="AJ27" s="274">
        <f>SUM(AJ2:AR2)</f>
        <v>17</v>
      </c>
      <c r="AS27" s="274">
        <f>SUM(AS2:BA2)</f>
        <v>19</v>
      </c>
      <c r="BB27" s="274">
        <f>SUM(BB2:BJ2)</f>
        <v>17</v>
      </c>
      <c r="BK27" s="274">
        <f>SUM(BK2:BS2)</f>
        <v>19</v>
      </c>
      <c r="BT27" s="274">
        <f>SUM(BT2:CA2)</f>
        <v>16</v>
      </c>
      <c r="CB27" s="274">
        <f>SUM(CB2:CJ2)</f>
        <v>17</v>
      </c>
      <c r="CK27" s="274">
        <f>SUM(CK2:CS2)</f>
        <v>19</v>
      </c>
      <c r="CU27" s="274">
        <f>SUM(CT2:DA2)</f>
        <v>16</v>
      </c>
      <c r="DD27" s="298"/>
    </row>
    <row r="28" spans="1:109" ht="15.75" customHeight="1" thickBot="1" x14ac:dyDescent="0.25">
      <c r="B28" s="1147" t="s">
        <v>86</v>
      </c>
      <c r="C28" s="1148"/>
      <c r="D28" s="1148"/>
      <c r="E28" s="1148"/>
      <c r="F28" s="1148"/>
      <c r="G28" s="1148"/>
      <c r="H28" s="1149"/>
      <c r="I28" s="1150">
        <v>53</v>
      </c>
      <c r="J28" s="1151"/>
      <c r="K28" s="1151"/>
      <c r="L28" s="1152"/>
      <c r="M28" s="299"/>
      <c r="N28" s="299"/>
      <c r="O28" s="1150" t="s">
        <v>17</v>
      </c>
      <c r="P28" s="1151"/>
      <c r="Q28" s="1151"/>
      <c r="R28" s="1151"/>
      <c r="S28" s="1151"/>
      <c r="T28" s="1152"/>
      <c r="U28" s="510" t="s">
        <v>30</v>
      </c>
      <c r="V28" s="301"/>
      <c r="W28" s="301"/>
      <c r="X28" s="302">
        <v>8</v>
      </c>
      <c r="Y28" s="302">
        <v>12</v>
      </c>
      <c r="Z28" s="302">
        <v>13</v>
      </c>
      <c r="AA28" s="302">
        <v>23</v>
      </c>
      <c r="AB28" s="302">
        <v>45</v>
      </c>
      <c r="AC28" s="1153" t="s">
        <v>31</v>
      </c>
      <c r="AD28" s="1154"/>
      <c r="AE28" s="1154"/>
      <c r="AF28" s="302">
        <v>2</v>
      </c>
      <c r="AG28" s="302">
        <v>6</v>
      </c>
      <c r="AH28" s="303">
        <v>10</v>
      </c>
      <c r="AI28" s="311"/>
      <c r="AJ28" s="299"/>
      <c r="DD28" s="1"/>
    </row>
    <row r="29" spans="1:109" ht="15.75" customHeight="1" thickBot="1" x14ac:dyDescent="0.25">
      <c r="B29" s="1164" t="s">
        <v>87</v>
      </c>
      <c r="C29" s="1165"/>
      <c r="D29" s="1165"/>
      <c r="E29" s="1165"/>
      <c r="F29" s="1165"/>
      <c r="G29" s="1165"/>
      <c r="H29" s="1166"/>
      <c r="I29" s="1167" t="s">
        <v>745</v>
      </c>
      <c r="J29" s="1168"/>
      <c r="K29" s="1168"/>
      <c r="L29" s="1169"/>
      <c r="M29" s="299"/>
      <c r="N29" s="299"/>
      <c r="O29" s="1170" t="s">
        <v>18</v>
      </c>
      <c r="P29" s="1171"/>
      <c r="Q29" s="1171"/>
      <c r="R29" s="1171"/>
      <c r="S29" s="1171"/>
      <c r="T29" s="1172"/>
      <c r="U29" s="1153" t="s">
        <v>30</v>
      </c>
      <c r="V29" s="1154"/>
      <c r="W29" s="1154"/>
      <c r="X29" s="305">
        <v>8</v>
      </c>
      <c r="Y29" s="305">
        <v>12</v>
      </c>
      <c r="Z29" s="305">
        <v>13</v>
      </c>
      <c r="AA29" s="305">
        <v>23</v>
      </c>
      <c r="AB29" s="305">
        <v>45</v>
      </c>
      <c r="AC29" s="1153" t="s">
        <v>31</v>
      </c>
      <c r="AD29" s="1154"/>
      <c r="AE29" s="1154"/>
      <c r="AF29" s="305">
        <v>3</v>
      </c>
      <c r="AG29" s="305">
        <v>4</v>
      </c>
      <c r="AH29" s="306">
        <v>5</v>
      </c>
      <c r="AI29" s="306">
        <v>7</v>
      </c>
      <c r="AJ29" s="306">
        <v>8</v>
      </c>
      <c r="AK29" s="192">
        <v>9</v>
      </c>
      <c r="AL29" s="481"/>
      <c r="DD29" s="1"/>
    </row>
    <row r="30" spans="1:109" ht="12" customHeight="1" thickBot="1" x14ac:dyDescent="0.25">
      <c r="B30" s="307"/>
      <c r="C30" s="307"/>
      <c r="D30" s="307"/>
      <c r="E30" s="307"/>
      <c r="F30" s="307"/>
      <c r="G30" s="307"/>
      <c r="H30" s="307"/>
      <c r="I30" s="308"/>
      <c r="J30" s="308"/>
      <c r="K30" s="308"/>
      <c r="L30" s="308"/>
      <c r="M30" s="299"/>
      <c r="N30" s="299"/>
      <c r="O30" s="309"/>
      <c r="P30" s="299"/>
      <c r="Q30" s="299"/>
      <c r="R30" s="299"/>
      <c r="S30" s="299"/>
      <c r="T30" s="307"/>
      <c r="U30" s="307"/>
      <c r="V30" s="307"/>
      <c r="W30" s="299"/>
      <c r="X30" s="299"/>
      <c r="Y30" s="299"/>
      <c r="Z30" s="299"/>
      <c r="AA30" s="299"/>
      <c r="AB30" s="307"/>
      <c r="AC30" s="307"/>
      <c r="AD30" s="307"/>
      <c r="AE30" s="299"/>
      <c r="AF30" s="299"/>
      <c r="AG30" s="299"/>
      <c r="AH30" s="299"/>
      <c r="AI30" s="299"/>
      <c r="AJ30" s="299"/>
      <c r="DD30" s="1"/>
    </row>
    <row r="31" spans="1:109" ht="15.75" customHeight="1" thickBot="1" x14ac:dyDescent="0.3">
      <c r="B31" s="1173" t="s">
        <v>57</v>
      </c>
      <c r="C31" s="1174"/>
      <c r="D31" s="1174"/>
      <c r="E31" s="1174"/>
      <c r="F31" s="1174"/>
      <c r="G31" s="1174"/>
      <c r="H31" s="1174"/>
      <c r="I31" s="1175"/>
      <c r="J31" s="299"/>
      <c r="K31" s="1176" t="s">
        <v>308</v>
      </c>
      <c r="L31" s="1177"/>
      <c r="M31" s="1177"/>
      <c r="N31" s="1177"/>
      <c r="O31" s="1177"/>
      <c r="P31" s="1177"/>
      <c r="Q31" s="1177"/>
      <c r="R31" s="1177"/>
      <c r="S31" s="1177"/>
      <c r="T31" s="1178"/>
      <c r="U31" s="1179">
        <v>6</v>
      </c>
      <c r="V31" s="1177"/>
      <c r="W31" s="1178"/>
      <c r="X31" s="299"/>
      <c r="Y31" s="1176" t="s">
        <v>75</v>
      </c>
      <c r="Z31" s="1177"/>
      <c r="AA31" s="1177"/>
      <c r="AB31" s="1177"/>
      <c r="AC31" s="1177"/>
      <c r="AD31" s="1177"/>
      <c r="AE31" s="1177"/>
      <c r="AF31" s="1177"/>
      <c r="AG31" s="1177"/>
      <c r="AH31" s="1178"/>
      <c r="AI31" s="1179">
        <v>15</v>
      </c>
      <c r="AJ31" s="1177"/>
      <c r="AK31" s="1178"/>
      <c r="AL31" s="3"/>
      <c r="AN31" s="1220" t="s">
        <v>19</v>
      </c>
      <c r="AO31" s="1221"/>
      <c r="AP31" s="1221"/>
      <c r="AQ31" s="1221"/>
      <c r="AR31" s="1221"/>
      <c r="AS31" s="1221"/>
      <c r="AT31" s="1222">
        <f>(AI34+'Movimentos 2013'!I2)-'Movimentos 2013'!J2</f>
        <v>1292.98</v>
      </c>
      <c r="AU31" s="1212"/>
      <c r="AV31" s="1212"/>
      <c r="AW31" s="1212"/>
      <c r="AX31" s="1213"/>
      <c r="DD31" s="1"/>
    </row>
    <row r="32" spans="1:109" ht="15.75" thickBot="1" x14ac:dyDescent="0.3">
      <c r="B32" s="310"/>
      <c r="C32" s="1223" t="s">
        <v>42</v>
      </c>
      <c r="D32" s="1223"/>
      <c r="E32" s="1223"/>
      <c r="F32" s="1223"/>
      <c r="G32" s="1224">
        <v>1</v>
      </c>
      <c r="H32" s="1225"/>
      <c r="I32" s="1226"/>
      <c r="J32" s="299"/>
      <c r="K32" s="1176" t="s">
        <v>309</v>
      </c>
      <c r="L32" s="1177"/>
      <c r="M32" s="1177"/>
      <c r="N32" s="1177"/>
      <c r="O32" s="1177"/>
      <c r="P32" s="1177"/>
      <c r="Q32" s="1177"/>
      <c r="R32" s="1177"/>
      <c r="S32" s="1177"/>
      <c r="T32" s="1178"/>
      <c r="U32" s="1179">
        <v>30</v>
      </c>
      <c r="V32" s="1177"/>
      <c r="W32" s="1178"/>
      <c r="X32" s="299"/>
      <c r="Y32" s="1176" t="s">
        <v>59</v>
      </c>
      <c r="Z32" s="1183"/>
      <c r="AA32" s="1183"/>
      <c r="AB32" s="1183"/>
      <c r="AC32" s="1183"/>
      <c r="AD32" s="1183"/>
      <c r="AE32" s="1183"/>
      <c r="AF32" s="1183"/>
      <c r="AG32" s="1183"/>
      <c r="AH32" s="1184"/>
      <c r="AI32" s="1167">
        <v>1</v>
      </c>
      <c r="AJ32" s="1168"/>
      <c r="AK32" s="1169"/>
      <c r="AN32" s="1153" t="s">
        <v>20</v>
      </c>
      <c r="AO32" s="1154"/>
      <c r="AP32" s="1154"/>
      <c r="AQ32" s="1154"/>
      <c r="AR32" s="1154"/>
      <c r="AS32" s="1154"/>
      <c r="AT32" s="1211">
        <f>SUM(B23:DB26)</f>
        <v>395.59</v>
      </c>
      <c r="AU32" s="1212"/>
      <c r="AV32" s="1212"/>
      <c r="AW32" s="1212"/>
      <c r="AX32" s="1213"/>
      <c r="BH32"/>
      <c r="BI32"/>
      <c r="BJ32"/>
      <c r="BK32"/>
      <c r="DA32" s="27"/>
      <c r="DB32" s="27"/>
      <c r="DD32" s="1"/>
    </row>
    <row r="33" spans="1:110" ht="15.75" thickBot="1" x14ac:dyDescent="0.3">
      <c r="B33" s="310"/>
      <c r="C33" s="1214" t="s">
        <v>43</v>
      </c>
      <c r="D33" s="1214"/>
      <c r="E33" s="1214"/>
      <c r="F33" s="1214"/>
      <c r="G33" s="1215">
        <v>2</v>
      </c>
      <c r="H33" s="1215"/>
      <c r="I33" s="1216"/>
      <c r="J33" s="299"/>
      <c r="K33" s="1176" t="s">
        <v>60</v>
      </c>
      <c r="L33" s="1183"/>
      <c r="M33" s="1183"/>
      <c r="N33" s="1183"/>
      <c r="O33" s="1183"/>
      <c r="P33" s="1183"/>
      <c r="Q33" s="1183"/>
      <c r="R33" s="1183"/>
      <c r="S33" s="1183"/>
      <c r="T33" s="1184"/>
      <c r="U33" s="1185">
        <v>36</v>
      </c>
      <c r="V33" s="1186"/>
      <c r="W33" s="1187"/>
      <c r="X33" s="299"/>
      <c r="Y33" s="1176" t="s">
        <v>58</v>
      </c>
      <c r="Z33" s="1183"/>
      <c r="AA33" s="1183"/>
      <c r="AB33" s="1183"/>
      <c r="AC33" s="1183"/>
      <c r="AD33" s="1183"/>
      <c r="AE33" s="1183"/>
      <c r="AF33" s="1183"/>
      <c r="AG33" s="1183"/>
      <c r="AH33" s="1184"/>
      <c r="AI33" s="1217">
        <f>3*52+1</f>
        <v>157</v>
      </c>
      <c r="AJ33" s="1218"/>
      <c r="AK33" s="1219"/>
      <c r="AN33"/>
      <c r="AO33"/>
      <c r="AP33"/>
      <c r="AQ33"/>
      <c r="AR33"/>
      <c r="AS33"/>
      <c r="AT33"/>
      <c r="AU33"/>
      <c r="AV33"/>
      <c r="AW33"/>
      <c r="AX33"/>
      <c r="BH33"/>
      <c r="BI33"/>
      <c r="BJ33"/>
      <c r="BK33"/>
      <c r="CG33" s="381"/>
      <c r="DA33" s="27"/>
      <c r="DB33" s="27"/>
      <c r="DD33" s="1"/>
    </row>
    <row r="34" spans="1:110" ht="15.75" thickBot="1" x14ac:dyDescent="0.3">
      <c r="B34" s="311"/>
      <c r="C34" s="1197" t="s">
        <v>473</v>
      </c>
      <c r="D34" s="1197"/>
      <c r="E34" s="1197"/>
      <c r="F34" s="1197"/>
      <c r="G34" s="1180">
        <f>G32+G33</f>
        <v>3</v>
      </c>
      <c r="H34" s="1181"/>
      <c r="I34" s="1182"/>
      <c r="J34" s="299"/>
      <c r="K34" s="1176" t="s">
        <v>488</v>
      </c>
      <c r="L34" s="1183"/>
      <c r="M34" s="1183"/>
      <c r="N34" s="1183"/>
      <c r="O34" s="1183"/>
      <c r="P34" s="1183"/>
      <c r="Q34" s="1183"/>
      <c r="R34" s="1183"/>
      <c r="S34" s="1183"/>
      <c r="T34" s="1184"/>
      <c r="U34" s="1194">
        <v>6</v>
      </c>
      <c r="V34" s="1195"/>
      <c r="W34" s="1196"/>
      <c r="X34" s="299"/>
      <c r="Y34" s="1176" t="s">
        <v>469</v>
      </c>
      <c r="Z34" s="1183"/>
      <c r="AA34" s="1183"/>
      <c r="AB34" s="1183"/>
      <c r="AC34" s="1183"/>
      <c r="AD34" s="1183"/>
      <c r="AE34" s="1183"/>
      <c r="AF34" s="1183"/>
      <c r="AG34" s="1183"/>
      <c r="AH34" s="1184"/>
      <c r="AI34" s="1188">
        <v>819.4</v>
      </c>
      <c r="AJ34" s="1189"/>
      <c r="AK34" s="1190"/>
      <c r="BH34"/>
      <c r="BI34"/>
      <c r="BJ34"/>
      <c r="BK34"/>
    </row>
    <row r="35" spans="1:110" ht="12" customHeight="1" x14ac:dyDescent="0.25"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</row>
    <row r="36" spans="1:110" ht="15.75" thickBot="1" x14ac:dyDescent="0.3">
      <c r="B36" s="3" t="s">
        <v>64</v>
      </c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313" t="s">
        <v>68</v>
      </c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5"/>
      <c r="AC36" s="315"/>
      <c r="AD36" s="315"/>
      <c r="AE36" s="299"/>
      <c r="AF36" s="299"/>
      <c r="AG36" s="299"/>
      <c r="AH36" s="299"/>
      <c r="AI36" s="299"/>
      <c r="AJ36" s="299"/>
    </row>
    <row r="37" spans="1:110" ht="15.75" thickBot="1" x14ac:dyDescent="0.3">
      <c r="B37" s="1191" t="s">
        <v>65</v>
      </c>
      <c r="C37" s="1192"/>
      <c r="D37" s="1193"/>
      <c r="E37" s="1191" t="s">
        <v>564</v>
      </c>
      <c r="F37" s="1192"/>
      <c r="G37" s="1192"/>
      <c r="H37" s="1192"/>
      <c r="I37" s="1192"/>
      <c r="J37" s="1192"/>
      <c r="K37" s="1192"/>
      <c r="L37" s="1192"/>
      <c r="M37" s="1192"/>
      <c r="N37" s="1193"/>
      <c r="Q37" s="1191" t="s">
        <v>69</v>
      </c>
      <c r="R37" s="1192"/>
      <c r="S37" s="1193"/>
      <c r="T37" s="1191" t="s">
        <v>71</v>
      </c>
      <c r="U37" s="1192"/>
      <c r="V37" s="1192"/>
      <c r="W37" s="1192"/>
      <c r="X37" s="1192"/>
      <c r="Y37" s="1192"/>
      <c r="Z37" s="1192"/>
      <c r="AA37" s="1192"/>
      <c r="AB37" s="1192"/>
      <c r="AC37" s="1192"/>
      <c r="AD37" s="1193"/>
      <c r="AE37" s="315"/>
      <c r="AF37" s="315"/>
      <c r="AG37" s="315"/>
      <c r="AH37" s="315"/>
      <c r="AI37" s="314"/>
      <c r="AJ37" s="314"/>
      <c r="AK37" s="314"/>
      <c r="AL37" s="314"/>
      <c r="AM37" s="314"/>
      <c r="AN37" s="314"/>
      <c r="AO37" s="314"/>
      <c r="AP37" s="314"/>
      <c r="AQ37" s="314"/>
    </row>
    <row r="38" spans="1:110" ht="15.75" thickBot="1" x14ac:dyDescent="0.3">
      <c r="B38" s="1191" t="s">
        <v>22</v>
      </c>
      <c r="C38" s="1192"/>
      <c r="D38" s="1193"/>
      <c r="E38" s="1203" t="s">
        <v>565</v>
      </c>
      <c r="F38" s="1204"/>
      <c r="G38" s="1204"/>
      <c r="H38" s="1204"/>
      <c r="I38" s="1204"/>
      <c r="J38" s="1204"/>
      <c r="K38" s="1204"/>
      <c r="L38" s="1204"/>
      <c r="M38" s="1204"/>
      <c r="N38" s="1205"/>
      <c r="Q38" s="1206" t="s">
        <v>70</v>
      </c>
      <c r="R38" s="1197"/>
      <c r="S38" s="1207"/>
      <c r="T38" s="1208" t="s">
        <v>72</v>
      </c>
      <c r="U38" s="1209"/>
      <c r="V38" s="1209"/>
      <c r="W38" s="1209"/>
      <c r="X38" s="1209"/>
      <c r="Y38" s="1209"/>
      <c r="Z38" s="1209"/>
      <c r="AA38" s="1209"/>
      <c r="AB38" s="1209"/>
      <c r="AC38" s="1209"/>
      <c r="AD38" s="1210"/>
    </row>
    <row r="39" spans="1:110" x14ac:dyDescent="0.25">
      <c r="O39" s="316"/>
      <c r="P39" s="316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</row>
    <row r="40" spans="1:110" ht="15.75" customHeight="1" x14ac:dyDescent="0.25">
      <c r="A40" s="27"/>
      <c r="AX40" s="3"/>
      <c r="AY40" s="3"/>
      <c r="AZ40" s="3"/>
    </row>
    <row r="41" spans="1:110" x14ac:dyDescent="0.25">
      <c r="DE41" s="27"/>
    </row>
    <row r="42" spans="1:110" x14ac:dyDescent="0.25">
      <c r="DF42" s="27"/>
    </row>
    <row r="43" spans="1:110" x14ac:dyDescent="0.25">
      <c r="DF43" s="27"/>
    </row>
  </sheetData>
  <mergeCells count="211">
    <mergeCell ref="DB23:DB26"/>
    <mergeCell ref="AB3:AJ3"/>
    <mergeCell ref="AK3:AS3"/>
    <mergeCell ref="AT3:BA3"/>
    <mergeCell ref="AR6:AS6"/>
    <mergeCell ref="CT3:DB3"/>
    <mergeCell ref="E38:N38"/>
    <mergeCell ref="Q38:S38"/>
    <mergeCell ref="T38:AD38"/>
    <mergeCell ref="AT32:AX32"/>
    <mergeCell ref="C33:F33"/>
    <mergeCell ref="G33:I33"/>
    <mergeCell ref="Y33:AH33"/>
    <mergeCell ref="AI33:AK33"/>
    <mergeCell ref="AI31:AK31"/>
    <mergeCell ref="AN31:AS31"/>
    <mergeCell ref="AT31:AX31"/>
    <mergeCell ref="C32:F32"/>
    <mergeCell ref="G32:I32"/>
    <mergeCell ref="K32:T32"/>
    <mergeCell ref="U32:W32"/>
    <mergeCell ref="Y32:AH32"/>
    <mergeCell ref="AI32:AK32"/>
    <mergeCell ref="B38:D38"/>
    <mergeCell ref="G34:I34"/>
    <mergeCell ref="K33:T33"/>
    <mergeCell ref="U33:W33"/>
    <mergeCell ref="Y34:AH34"/>
    <mergeCell ref="AI34:AK34"/>
    <mergeCell ref="B37:D37"/>
    <mergeCell ref="E37:N37"/>
    <mergeCell ref="Q37:S37"/>
    <mergeCell ref="T37:AD37"/>
    <mergeCell ref="K34:T34"/>
    <mergeCell ref="U34:W34"/>
    <mergeCell ref="C34:F34"/>
    <mergeCell ref="AN32:AS32"/>
    <mergeCell ref="B29:H29"/>
    <mergeCell ref="I29:L29"/>
    <mergeCell ref="O29:T29"/>
    <mergeCell ref="U29:W29"/>
    <mergeCell ref="AC29:AE29"/>
    <mergeCell ref="B31:I31"/>
    <mergeCell ref="K31:T31"/>
    <mergeCell ref="U31:W31"/>
    <mergeCell ref="Y31:AH31"/>
    <mergeCell ref="CY23:CY26"/>
    <mergeCell ref="CZ23:CZ26"/>
    <mergeCell ref="DA23:DA26"/>
    <mergeCell ref="B28:H28"/>
    <mergeCell ref="I28:L28"/>
    <mergeCell ref="O28:T28"/>
    <mergeCell ref="AC28:AE28"/>
    <mergeCell ref="CS23:CS26"/>
    <mergeCell ref="CT23:CT26"/>
    <mergeCell ref="CU23:CU26"/>
    <mergeCell ref="CV23:CV26"/>
    <mergeCell ref="CW23:CW26"/>
    <mergeCell ref="CX23:CX26"/>
    <mergeCell ref="CM23:CM26"/>
    <mergeCell ref="CN23:CN26"/>
    <mergeCell ref="CO23:CO26"/>
    <mergeCell ref="CP23:CP26"/>
    <mergeCell ref="CQ23:CQ26"/>
    <mergeCell ref="CR23:CR26"/>
    <mergeCell ref="CG23:CG26"/>
    <mergeCell ref="CH23:CH26"/>
    <mergeCell ref="CI23:CI26"/>
    <mergeCell ref="CJ23:CJ26"/>
    <mergeCell ref="CK23:CK26"/>
    <mergeCell ref="CL23:CL26"/>
    <mergeCell ref="CA23:CA26"/>
    <mergeCell ref="CB23:CB26"/>
    <mergeCell ref="CC23:CC26"/>
    <mergeCell ref="CD23:CD26"/>
    <mergeCell ref="CE23:CE26"/>
    <mergeCell ref="CF23:CF26"/>
    <mergeCell ref="BU23:BU26"/>
    <mergeCell ref="BV23:BV26"/>
    <mergeCell ref="BW23:BW26"/>
    <mergeCell ref="BX23:BX26"/>
    <mergeCell ref="BY23:BY26"/>
    <mergeCell ref="BZ23:BZ26"/>
    <mergeCell ref="BO23:BO26"/>
    <mergeCell ref="BP23:BP26"/>
    <mergeCell ref="BQ23:BQ26"/>
    <mergeCell ref="BR23:BR26"/>
    <mergeCell ref="BS23:BS26"/>
    <mergeCell ref="BT23:BT26"/>
    <mergeCell ref="BI23:BI26"/>
    <mergeCell ref="BJ23:BJ26"/>
    <mergeCell ref="BK23:BK26"/>
    <mergeCell ref="BL23:BL26"/>
    <mergeCell ref="BM23:BM26"/>
    <mergeCell ref="BN23:BN26"/>
    <mergeCell ref="BC23:BC26"/>
    <mergeCell ref="BD23:BD26"/>
    <mergeCell ref="BE23:BE26"/>
    <mergeCell ref="BF23:BF26"/>
    <mergeCell ref="BG23:BG26"/>
    <mergeCell ref="BH23:BH26"/>
    <mergeCell ref="AW23:AW26"/>
    <mergeCell ref="AX23:AX26"/>
    <mergeCell ref="AY23:AY26"/>
    <mergeCell ref="AZ23:AZ26"/>
    <mergeCell ref="BA23:BA26"/>
    <mergeCell ref="BB23:BB26"/>
    <mergeCell ref="AS23:AS26"/>
    <mergeCell ref="AT23:AT26"/>
    <mergeCell ref="AU23:AU26"/>
    <mergeCell ref="AV23:AV26"/>
    <mergeCell ref="AK23:AK26"/>
    <mergeCell ref="AL23:AL26"/>
    <mergeCell ref="AM23:AM26"/>
    <mergeCell ref="AN23:AN26"/>
    <mergeCell ref="AO23:AO26"/>
    <mergeCell ref="AP23:AP26"/>
    <mergeCell ref="AJ23:AJ26"/>
    <mergeCell ref="Y23:Y26"/>
    <mergeCell ref="Z23:Z26"/>
    <mergeCell ref="AA23:AA26"/>
    <mergeCell ref="AB23:AB26"/>
    <mergeCell ref="AC23:AC26"/>
    <mergeCell ref="AD23:AD26"/>
    <mergeCell ref="AQ23:AQ26"/>
    <mergeCell ref="AR23:AR26"/>
    <mergeCell ref="AF6:AG6"/>
    <mergeCell ref="AH6:AI6"/>
    <mergeCell ref="S23:S26"/>
    <mergeCell ref="T23:T26"/>
    <mergeCell ref="U23:U26"/>
    <mergeCell ref="V23:V26"/>
    <mergeCell ref="W23:W26"/>
    <mergeCell ref="X23:X26"/>
    <mergeCell ref="M23:M26"/>
    <mergeCell ref="N23:N26"/>
    <mergeCell ref="O23:O26"/>
    <mergeCell ref="P23:P26"/>
    <mergeCell ref="Q23:Q26"/>
    <mergeCell ref="R23:R26"/>
    <mergeCell ref="AE23:AE26"/>
    <mergeCell ref="AF23:AF26"/>
    <mergeCell ref="AG23:AG26"/>
    <mergeCell ref="AH23:AH26"/>
    <mergeCell ref="AI23:AI26"/>
    <mergeCell ref="CT6:CU6"/>
    <mergeCell ref="CV6:CW6"/>
    <mergeCell ref="CX6:CY6"/>
    <mergeCell ref="BH6:BI6"/>
    <mergeCell ref="AL6:AM6"/>
    <mergeCell ref="AN6:AO6"/>
    <mergeCell ref="AP6:AQ6"/>
    <mergeCell ref="AT6:AU6"/>
    <mergeCell ref="AV6:AW6"/>
    <mergeCell ref="CD6:CE6"/>
    <mergeCell ref="CF6:CG6"/>
    <mergeCell ref="CH6:CI6"/>
    <mergeCell ref="BL6:BM6"/>
    <mergeCell ref="BN6:BO6"/>
    <mergeCell ref="BP6:BQ6"/>
    <mergeCell ref="BR6:BS6"/>
    <mergeCell ref="BT6:BU6"/>
    <mergeCell ref="BV6:BW6"/>
    <mergeCell ref="A22:A26"/>
    <mergeCell ref="B23:B26"/>
    <mergeCell ref="C23:C26"/>
    <mergeCell ref="D23:D26"/>
    <mergeCell ref="E23:E26"/>
    <mergeCell ref="F23:F26"/>
    <mergeCell ref="BX6:BY6"/>
    <mergeCell ref="BZ6:CA6"/>
    <mergeCell ref="CB6:CC6"/>
    <mergeCell ref="AX6:AY6"/>
    <mergeCell ref="AZ6:BA6"/>
    <mergeCell ref="BB6:BC6"/>
    <mergeCell ref="BD6:BE6"/>
    <mergeCell ref="BF6:BG6"/>
    <mergeCell ref="G23:G26"/>
    <mergeCell ref="H23:H26"/>
    <mergeCell ref="I23:I26"/>
    <mergeCell ref="J23:J26"/>
    <mergeCell ref="K23:K26"/>
    <mergeCell ref="L23:L26"/>
    <mergeCell ref="X6:Y6"/>
    <mergeCell ref="Z6:AA6"/>
    <mergeCell ref="AB6:AC6"/>
    <mergeCell ref="AD6:AE6"/>
    <mergeCell ref="A1:DB1"/>
    <mergeCell ref="B3:J3"/>
    <mergeCell ref="K3:R3"/>
    <mergeCell ref="S3:AA3"/>
    <mergeCell ref="BB3:BJ3"/>
    <mergeCell ref="BK3:BS3"/>
    <mergeCell ref="BT3:CA3"/>
    <mergeCell ref="DD3:DD6"/>
    <mergeCell ref="B6:C6"/>
    <mergeCell ref="D6:E6"/>
    <mergeCell ref="F6:G6"/>
    <mergeCell ref="H6:I6"/>
    <mergeCell ref="L6:M6"/>
    <mergeCell ref="N6:O6"/>
    <mergeCell ref="P6:Q6"/>
    <mergeCell ref="T6:U6"/>
    <mergeCell ref="V6:W6"/>
    <mergeCell ref="CB3:CJ3"/>
    <mergeCell ref="CK3:CS3"/>
    <mergeCell ref="CL6:CM6"/>
    <mergeCell ref="CN6:CO6"/>
    <mergeCell ref="CP6:CQ6"/>
    <mergeCell ref="CR6:CS6"/>
    <mergeCell ref="CZ6:DA6"/>
  </mergeCells>
  <conditionalFormatting sqref="B23:B26 C23:E23 F23:DB26">
    <cfRule type="cellIs" dxfId="269" priority="2" stopIfTrue="1" operator="notEqual">
      <formula>0</formula>
    </cfRule>
  </conditionalFormatting>
  <conditionalFormatting sqref="DD7:DD20">
    <cfRule type="cellIs" dxfId="268" priority="1" operator="equal">
      <formula>157</formula>
    </cfRule>
  </conditionalFormatting>
  <hyperlinks>
    <hyperlink ref="T38" r:id="rId1" xr:uid="{00000000-0004-0000-0000-000000000000}"/>
  </hyperlinks>
  <pageMargins left="0.7" right="0.7" top="0.75" bottom="0.75" header="0.3" footer="0.3"/>
  <pageSetup paperSize="9" scale="25" orientation="portrait" horizontalDpi="4294967292" verticalDpi="42949672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0"/>
  </sheetPr>
  <dimension ref="A1:M227"/>
  <sheetViews>
    <sheetView topLeftCell="A2" workbookViewId="0">
      <pane ySplit="1245" topLeftCell="A198" activePane="bottomLeft"/>
      <selection activeCell="H32" sqref="H32:K32"/>
      <selection pane="bottomLeft" activeCell="H32" sqref="H32:K32"/>
    </sheetView>
  </sheetViews>
  <sheetFormatPr defaultColWidth="11.42578125" defaultRowHeight="15" x14ac:dyDescent="0.25"/>
  <cols>
    <col min="2" max="3" width="10.42578125" bestFit="1" customWidth="1"/>
    <col min="4" max="4" width="44.42578125" style="16" bestFit="1" customWidth="1"/>
    <col min="5" max="5" width="21.140625" bestFit="1" customWidth="1"/>
    <col min="258" max="259" width="10.42578125" bestFit="1" customWidth="1"/>
    <col min="260" max="260" width="44.42578125" bestFit="1" customWidth="1"/>
    <col min="261" max="261" width="21.140625" bestFit="1" customWidth="1"/>
    <col min="514" max="515" width="10.42578125" bestFit="1" customWidth="1"/>
    <col min="516" max="516" width="44.42578125" bestFit="1" customWidth="1"/>
    <col min="517" max="517" width="21.140625" bestFit="1" customWidth="1"/>
    <col min="770" max="771" width="10.42578125" bestFit="1" customWidth="1"/>
    <col min="772" max="772" width="44.42578125" bestFit="1" customWidth="1"/>
    <col min="773" max="773" width="21.140625" bestFit="1" customWidth="1"/>
    <col min="1026" max="1027" width="10.42578125" bestFit="1" customWidth="1"/>
    <col min="1028" max="1028" width="44.42578125" bestFit="1" customWidth="1"/>
    <col min="1029" max="1029" width="21.140625" bestFit="1" customWidth="1"/>
    <col min="1282" max="1283" width="10.42578125" bestFit="1" customWidth="1"/>
    <col min="1284" max="1284" width="44.42578125" bestFit="1" customWidth="1"/>
    <col min="1285" max="1285" width="21.140625" bestFit="1" customWidth="1"/>
    <col min="1538" max="1539" width="10.42578125" bestFit="1" customWidth="1"/>
    <col min="1540" max="1540" width="44.42578125" bestFit="1" customWidth="1"/>
    <col min="1541" max="1541" width="21.140625" bestFit="1" customWidth="1"/>
    <col min="1794" max="1795" width="10.42578125" bestFit="1" customWidth="1"/>
    <col min="1796" max="1796" width="44.42578125" bestFit="1" customWidth="1"/>
    <col min="1797" max="1797" width="21.140625" bestFit="1" customWidth="1"/>
    <col min="2050" max="2051" width="10.42578125" bestFit="1" customWidth="1"/>
    <col min="2052" max="2052" width="44.42578125" bestFit="1" customWidth="1"/>
    <col min="2053" max="2053" width="21.140625" bestFit="1" customWidth="1"/>
    <col min="2306" max="2307" width="10.42578125" bestFit="1" customWidth="1"/>
    <col min="2308" max="2308" width="44.42578125" bestFit="1" customWidth="1"/>
    <col min="2309" max="2309" width="21.140625" bestFit="1" customWidth="1"/>
    <col min="2562" max="2563" width="10.42578125" bestFit="1" customWidth="1"/>
    <col min="2564" max="2564" width="44.42578125" bestFit="1" customWidth="1"/>
    <col min="2565" max="2565" width="21.140625" bestFit="1" customWidth="1"/>
    <col min="2818" max="2819" width="10.42578125" bestFit="1" customWidth="1"/>
    <col min="2820" max="2820" width="44.42578125" bestFit="1" customWidth="1"/>
    <col min="2821" max="2821" width="21.140625" bestFit="1" customWidth="1"/>
    <col min="3074" max="3075" width="10.42578125" bestFit="1" customWidth="1"/>
    <col min="3076" max="3076" width="44.42578125" bestFit="1" customWidth="1"/>
    <col min="3077" max="3077" width="21.140625" bestFit="1" customWidth="1"/>
    <col min="3330" max="3331" width="10.42578125" bestFit="1" customWidth="1"/>
    <col min="3332" max="3332" width="44.42578125" bestFit="1" customWidth="1"/>
    <col min="3333" max="3333" width="21.140625" bestFit="1" customWidth="1"/>
    <col min="3586" max="3587" width="10.42578125" bestFit="1" customWidth="1"/>
    <col min="3588" max="3588" width="44.42578125" bestFit="1" customWidth="1"/>
    <col min="3589" max="3589" width="21.140625" bestFit="1" customWidth="1"/>
    <col min="3842" max="3843" width="10.42578125" bestFit="1" customWidth="1"/>
    <col min="3844" max="3844" width="44.42578125" bestFit="1" customWidth="1"/>
    <col min="3845" max="3845" width="21.140625" bestFit="1" customWidth="1"/>
    <col min="4098" max="4099" width="10.42578125" bestFit="1" customWidth="1"/>
    <col min="4100" max="4100" width="44.42578125" bestFit="1" customWidth="1"/>
    <col min="4101" max="4101" width="21.140625" bestFit="1" customWidth="1"/>
    <col min="4354" max="4355" width="10.42578125" bestFit="1" customWidth="1"/>
    <col min="4356" max="4356" width="44.42578125" bestFit="1" customWidth="1"/>
    <col min="4357" max="4357" width="21.140625" bestFit="1" customWidth="1"/>
    <col min="4610" max="4611" width="10.42578125" bestFit="1" customWidth="1"/>
    <col min="4612" max="4612" width="44.42578125" bestFit="1" customWidth="1"/>
    <col min="4613" max="4613" width="21.140625" bestFit="1" customWidth="1"/>
    <col min="4866" max="4867" width="10.42578125" bestFit="1" customWidth="1"/>
    <col min="4868" max="4868" width="44.42578125" bestFit="1" customWidth="1"/>
    <col min="4869" max="4869" width="21.140625" bestFit="1" customWidth="1"/>
    <col min="5122" max="5123" width="10.42578125" bestFit="1" customWidth="1"/>
    <col min="5124" max="5124" width="44.42578125" bestFit="1" customWidth="1"/>
    <col min="5125" max="5125" width="21.140625" bestFit="1" customWidth="1"/>
    <col min="5378" max="5379" width="10.42578125" bestFit="1" customWidth="1"/>
    <col min="5380" max="5380" width="44.42578125" bestFit="1" customWidth="1"/>
    <col min="5381" max="5381" width="21.140625" bestFit="1" customWidth="1"/>
    <col min="5634" max="5635" width="10.42578125" bestFit="1" customWidth="1"/>
    <col min="5636" max="5636" width="44.42578125" bestFit="1" customWidth="1"/>
    <col min="5637" max="5637" width="21.140625" bestFit="1" customWidth="1"/>
    <col min="5890" max="5891" width="10.42578125" bestFit="1" customWidth="1"/>
    <col min="5892" max="5892" width="44.42578125" bestFit="1" customWidth="1"/>
    <col min="5893" max="5893" width="21.140625" bestFit="1" customWidth="1"/>
    <col min="6146" max="6147" width="10.42578125" bestFit="1" customWidth="1"/>
    <col min="6148" max="6148" width="44.42578125" bestFit="1" customWidth="1"/>
    <col min="6149" max="6149" width="21.140625" bestFit="1" customWidth="1"/>
    <col min="6402" max="6403" width="10.42578125" bestFit="1" customWidth="1"/>
    <col min="6404" max="6404" width="44.42578125" bestFit="1" customWidth="1"/>
    <col min="6405" max="6405" width="21.140625" bestFit="1" customWidth="1"/>
    <col min="6658" max="6659" width="10.42578125" bestFit="1" customWidth="1"/>
    <col min="6660" max="6660" width="44.42578125" bestFit="1" customWidth="1"/>
    <col min="6661" max="6661" width="21.140625" bestFit="1" customWidth="1"/>
    <col min="6914" max="6915" width="10.42578125" bestFit="1" customWidth="1"/>
    <col min="6916" max="6916" width="44.42578125" bestFit="1" customWidth="1"/>
    <col min="6917" max="6917" width="21.140625" bestFit="1" customWidth="1"/>
    <col min="7170" max="7171" width="10.42578125" bestFit="1" customWidth="1"/>
    <col min="7172" max="7172" width="44.42578125" bestFit="1" customWidth="1"/>
    <col min="7173" max="7173" width="21.140625" bestFit="1" customWidth="1"/>
    <col min="7426" max="7427" width="10.42578125" bestFit="1" customWidth="1"/>
    <col min="7428" max="7428" width="44.42578125" bestFit="1" customWidth="1"/>
    <col min="7429" max="7429" width="21.140625" bestFit="1" customWidth="1"/>
    <col min="7682" max="7683" width="10.42578125" bestFit="1" customWidth="1"/>
    <col min="7684" max="7684" width="44.42578125" bestFit="1" customWidth="1"/>
    <col min="7685" max="7685" width="21.140625" bestFit="1" customWidth="1"/>
    <col min="7938" max="7939" width="10.42578125" bestFit="1" customWidth="1"/>
    <col min="7940" max="7940" width="44.42578125" bestFit="1" customWidth="1"/>
    <col min="7941" max="7941" width="21.140625" bestFit="1" customWidth="1"/>
    <col min="8194" max="8195" width="10.42578125" bestFit="1" customWidth="1"/>
    <col min="8196" max="8196" width="44.42578125" bestFit="1" customWidth="1"/>
    <col min="8197" max="8197" width="21.140625" bestFit="1" customWidth="1"/>
    <col min="8450" max="8451" width="10.42578125" bestFit="1" customWidth="1"/>
    <col min="8452" max="8452" width="44.42578125" bestFit="1" customWidth="1"/>
    <col min="8453" max="8453" width="21.140625" bestFit="1" customWidth="1"/>
    <col min="8706" max="8707" width="10.42578125" bestFit="1" customWidth="1"/>
    <col min="8708" max="8708" width="44.42578125" bestFit="1" customWidth="1"/>
    <col min="8709" max="8709" width="21.140625" bestFit="1" customWidth="1"/>
    <col min="8962" max="8963" width="10.42578125" bestFit="1" customWidth="1"/>
    <col min="8964" max="8964" width="44.42578125" bestFit="1" customWidth="1"/>
    <col min="8965" max="8965" width="21.140625" bestFit="1" customWidth="1"/>
    <col min="9218" max="9219" width="10.42578125" bestFit="1" customWidth="1"/>
    <col min="9220" max="9220" width="44.42578125" bestFit="1" customWidth="1"/>
    <col min="9221" max="9221" width="21.140625" bestFit="1" customWidth="1"/>
    <col min="9474" max="9475" width="10.42578125" bestFit="1" customWidth="1"/>
    <col min="9476" max="9476" width="44.42578125" bestFit="1" customWidth="1"/>
    <col min="9477" max="9477" width="21.140625" bestFit="1" customWidth="1"/>
    <col min="9730" max="9731" width="10.42578125" bestFit="1" customWidth="1"/>
    <col min="9732" max="9732" width="44.42578125" bestFit="1" customWidth="1"/>
    <col min="9733" max="9733" width="21.140625" bestFit="1" customWidth="1"/>
    <col min="9986" max="9987" width="10.42578125" bestFit="1" customWidth="1"/>
    <col min="9988" max="9988" width="44.42578125" bestFit="1" customWidth="1"/>
    <col min="9989" max="9989" width="21.140625" bestFit="1" customWidth="1"/>
    <col min="10242" max="10243" width="10.42578125" bestFit="1" customWidth="1"/>
    <col min="10244" max="10244" width="44.42578125" bestFit="1" customWidth="1"/>
    <col min="10245" max="10245" width="21.140625" bestFit="1" customWidth="1"/>
    <col min="10498" max="10499" width="10.42578125" bestFit="1" customWidth="1"/>
    <col min="10500" max="10500" width="44.42578125" bestFit="1" customWidth="1"/>
    <col min="10501" max="10501" width="21.140625" bestFit="1" customWidth="1"/>
    <col min="10754" max="10755" width="10.42578125" bestFit="1" customWidth="1"/>
    <col min="10756" max="10756" width="44.42578125" bestFit="1" customWidth="1"/>
    <col min="10757" max="10757" width="21.140625" bestFit="1" customWidth="1"/>
    <col min="11010" max="11011" width="10.42578125" bestFit="1" customWidth="1"/>
    <col min="11012" max="11012" width="44.42578125" bestFit="1" customWidth="1"/>
    <col min="11013" max="11013" width="21.140625" bestFit="1" customWidth="1"/>
    <col min="11266" max="11267" width="10.42578125" bestFit="1" customWidth="1"/>
    <col min="11268" max="11268" width="44.42578125" bestFit="1" customWidth="1"/>
    <col min="11269" max="11269" width="21.140625" bestFit="1" customWidth="1"/>
    <col min="11522" max="11523" width="10.42578125" bestFit="1" customWidth="1"/>
    <col min="11524" max="11524" width="44.42578125" bestFit="1" customWidth="1"/>
    <col min="11525" max="11525" width="21.140625" bestFit="1" customWidth="1"/>
    <col min="11778" max="11779" width="10.42578125" bestFit="1" customWidth="1"/>
    <col min="11780" max="11780" width="44.42578125" bestFit="1" customWidth="1"/>
    <col min="11781" max="11781" width="21.140625" bestFit="1" customWidth="1"/>
    <col min="12034" max="12035" width="10.42578125" bestFit="1" customWidth="1"/>
    <col min="12036" max="12036" width="44.42578125" bestFit="1" customWidth="1"/>
    <col min="12037" max="12037" width="21.140625" bestFit="1" customWidth="1"/>
    <col min="12290" max="12291" width="10.42578125" bestFit="1" customWidth="1"/>
    <col min="12292" max="12292" width="44.42578125" bestFit="1" customWidth="1"/>
    <col min="12293" max="12293" width="21.140625" bestFit="1" customWidth="1"/>
    <col min="12546" max="12547" width="10.42578125" bestFit="1" customWidth="1"/>
    <col min="12548" max="12548" width="44.42578125" bestFit="1" customWidth="1"/>
    <col min="12549" max="12549" width="21.140625" bestFit="1" customWidth="1"/>
    <col min="12802" max="12803" width="10.42578125" bestFit="1" customWidth="1"/>
    <col min="12804" max="12804" width="44.42578125" bestFit="1" customWidth="1"/>
    <col min="12805" max="12805" width="21.140625" bestFit="1" customWidth="1"/>
    <col min="13058" max="13059" width="10.42578125" bestFit="1" customWidth="1"/>
    <col min="13060" max="13060" width="44.42578125" bestFit="1" customWidth="1"/>
    <col min="13061" max="13061" width="21.140625" bestFit="1" customWidth="1"/>
    <col min="13314" max="13315" width="10.42578125" bestFit="1" customWidth="1"/>
    <col min="13316" max="13316" width="44.42578125" bestFit="1" customWidth="1"/>
    <col min="13317" max="13317" width="21.140625" bestFit="1" customWidth="1"/>
    <col min="13570" max="13571" width="10.42578125" bestFit="1" customWidth="1"/>
    <col min="13572" max="13572" width="44.42578125" bestFit="1" customWidth="1"/>
    <col min="13573" max="13573" width="21.140625" bestFit="1" customWidth="1"/>
    <col min="13826" max="13827" width="10.42578125" bestFit="1" customWidth="1"/>
    <col min="13828" max="13828" width="44.42578125" bestFit="1" customWidth="1"/>
    <col min="13829" max="13829" width="21.140625" bestFit="1" customWidth="1"/>
    <col min="14082" max="14083" width="10.42578125" bestFit="1" customWidth="1"/>
    <col min="14084" max="14084" width="44.42578125" bestFit="1" customWidth="1"/>
    <col min="14085" max="14085" width="21.140625" bestFit="1" customWidth="1"/>
    <col min="14338" max="14339" width="10.42578125" bestFit="1" customWidth="1"/>
    <col min="14340" max="14340" width="44.42578125" bestFit="1" customWidth="1"/>
    <col min="14341" max="14341" width="21.140625" bestFit="1" customWidth="1"/>
    <col min="14594" max="14595" width="10.42578125" bestFit="1" customWidth="1"/>
    <col min="14596" max="14596" width="44.42578125" bestFit="1" customWidth="1"/>
    <col min="14597" max="14597" width="21.140625" bestFit="1" customWidth="1"/>
    <col min="14850" max="14851" width="10.42578125" bestFit="1" customWidth="1"/>
    <col min="14852" max="14852" width="44.42578125" bestFit="1" customWidth="1"/>
    <col min="14853" max="14853" width="21.140625" bestFit="1" customWidth="1"/>
    <col min="15106" max="15107" width="10.42578125" bestFit="1" customWidth="1"/>
    <col min="15108" max="15108" width="44.42578125" bestFit="1" customWidth="1"/>
    <col min="15109" max="15109" width="21.140625" bestFit="1" customWidth="1"/>
    <col min="15362" max="15363" width="10.42578125" bestFit="1" customWidth="1"/>
    <col min="15364" max="15364" width="44.42578125" bestFit="1" customWidth="1"/>
    <col min="15365" max="15365" width="21.140625" bestFit="1" customWidth="1"/>
    <col min="15618" max="15619" width="10.42578125" bestFit="1" customWidth="1"/>
    <col min="15620" max="15620" width="44.42578125" bestFit="1" customWidth="1"/>
    <col min="15621" max="15621" width="21.140625" bestFit="1" customWidth="1"/>
    <col min="15874" max="15875" width="10.42578125" bestFit="1" customWidth="1"/>
    <col min="15876" max="15876" width="44.42578125" bestFit="1" customWidth="1"/>
    <col min="15877" max="15877" width="21.140625" bestFit="1" customWidth="1"/>
    <col min="16130" max="16131" width="10.42578125" bestFit="1" customWidth="1"/>
    <col min="16132" max="16132" width="44.42578125" bestFit="1" customWidth="1"/>
    <col min="16133" max="16133" width="21.140625" bestFit="1" customWidth="1"/>
  </cols>
  <sheetData>
    <row r="1" spans="1:13" ht="15.75" thickBot="1" x14ac:dyDescent="0.3">
      <c r="A1" s="1381" t="s">
        <v>23</v>
      </c>
      <c r="B1" s="1382"/>
      <c r="C1" s="1382"/>
      <c r="D1" s="1382"/>
      <c r="E1" s="1383"/>
    </row>
    <row r="2" spans="1:13" x14ac:dyDescent="0.25">
      <c r="A2" s="5" t="s">
        <v>24</v>
      </c>
      <c r="B2" s="7" t="s">
        <v>25</v>
      </c>
      <c r="C2" s="8" t="s">
        <v>118</v>
      </c>
      <c r="D2" s="14" t="s">
        <v>26</v>
      </c>
      <c r="E2" s="5" t="s">
        <v>27</v>
      </c>
      <c r="G2" s="9" t="s">
        <v>28</v>
      </c>
    </row>
    <row r="3" spans="1:13" x14ac:dyDescent="0.25">
      <c r="A3" t="s">
        <v>14</v>
      </c>
      <c r="B3" s="11">
        <v>40558</v>
      </c>
      <c r="C3" s="198">
        <v>20</v>
      </c>
      <c r="D3" s="15" t="s">
        <v>119</v>
      </c>
      <c r="E3" t="s">
        <v>29</v>
      </c>
      <c r="G3" s="10">
        <f>SUM(C3:C224)</f>
        <v>616.81999999999937</v>
      </c>
      <c r="K3" s="6"/>
    </row>
    <row r="4" spans="1:13" x14ac:dyDescent="0.25">
      <c r="A4" t="s">
        <v>5</v>
      </c>
      <c r="B4" s="11">
        <v>40558</v>
      </c>
      <c r="C4" s="199">
        <v>15</v>
      </c>
      <c r="D4" s="15" t="s">
        <v>120</v>
      </c>
      <c r="E4" t="s">
        <v>29</v>
      </c>
      <c r="M4" s="6"/>
    </row>
    <row r="5" spans="1:13" x14ac:dyDescent="0.25">
      <c r="A5" t="s">
        <v>15</v>
      </c>
      <c r="B5" s="11">
        <v>40558</v>
      </c>
      <c r="C5" s="199">
        <v>30</v>
      </c>
      <c r="D5" s="15" t="s">
        <v>121</v>
      </c>
      <c r="E5" t="s">
        <v>29</v>
      </c>
      <c r="G5" s="6"/>
      <c r="M5" s="6"/>
    </row>
    <row r="6" spans="1:13" x14ac:dyDescent="0.25">
      <c r="A6" t="s">
        <v>6</v>
      </c>
      <c r="B6" s="11">
        <v>40558</v>
      </c>
      <c r="C6" s="199">
        <v>15</v>
      </c>
      <c r="D6" s="15" t="s">
        <v>120</v>
      </c>
      <c r="E6" t="s">
        <v>29</v>
      </c>
      <c r="M6" s="6"/>
    </row>
    <row r="7" spans="1:13" x14ac:dyDescent="0.25">
      <c r="A7" t="s">
        <v>11</v>
      </c>
      <c r="B7" s="11">
        <v>40558</v>
      </c>
      <c r="C7" s="199">
        <v>3</v>
      </c>
      <c r="D7" s="15">
        <v>3</v>
      </c>
      <c r="E7" t="s">
        <v>29</v>
      </c>
      <c r="G7" s="6"/>
      <c r="M7" s="6"/>
    </row>
    <row r="8" spans="1:13" x14ac:dyDescent="0.25">
      <c r="A8" t="s">
        <v>10</v>
      </c>
      <c r="B8" s="11">
        <v>40558</v>
      </c>
      <c r="C8" s="199">
        <v>15</v>
      </c>
      <c r="D8" s="15" t="s">
        <v>120</v>
      </c>
      <c r="E8" t="s">
        <v>29</v>
      </c>
      <c r="M8" s="6"/>
    </row>
    <row r="9" spans="1:13" x14ac:dyDescent="0.25">
      <c r="A9" t="s">
        <v>8</v>
      </c>
      <c r="B9" s="11">
        <v>40558</v>
      </c>
      <c r="C9" s="199">
        <v>15</v>
      </c>
      <c r="D9" s="15" t="s">
        <v>120</v>
      </c>
      <c r="E9" t="s">
        <v>29</v>
      </c>
      <c r="G9" s="6"/>
      <c r="M9" s="6"/>
    </row>
    <row r="10" spans="1:13" x14ac:dyDescent="0.25">
      <c r="A10" t="s">
        <v>105</v>
      </c>
      <c r="B10" s="11">
        <v>40558</v>
      </c>
      <c r="C10" s="199">
        <v>15</v>
      </c>
      <c r="D10" s="15" t="s">
        <v>120</v>
      </c>
      <c r="E10" t="s">
        <v>29</v>
      </c>
      <c r="M10" s="6"/>
    </row>
    <row r="11" spans="1:13" x14ac:dyDescent="0.25">
      <c r="A11" t="s">
        <v>7</v>
      </c>
      <c r="B11" s="11">
        <v>40558</v>
      </c>
      <c r="C11" s="199">
        <v>15</v>
      </c>
      <c r="D11" s="15" t="s">
        <v>120</v>
      </c>
      <c r="E11" t="s">
        <v>29</v>
      </c>
      <c r="M11" s="6"/>
    </row>
    <row r="12" spans="1:13" x14ac:dyDescent="0.25">
      <c r="A12" t="s">
        <v>9</v>
      </c>
      <c r="B12" s="11">
        <v>40558</v>
      </c>
      <c r="C12" s="199">
        <v>15</v>
      </c>
      <c r="D12" s="15" t="s">
        <v>120</v>
      </c>
      <c r="E12" t="s">
        <v>29</v>
      </c>
      <c r="M12" s="6"/>
    </row>
    <row r="13" spans="1:13" x14ac:dyDescent="0.25">
      <c r="A13" t="s">
        <v>106</v>
      </c>
      <c r="B13" s="11">
        <v>40558</v>
      </c>
      <c r="C13" s="199">
        <v>5</v>
      </c>
      <c r="D13" s="15" t="s">
        <v>122</v>
      </c>
      <c r="E13" t="s">
        <v>29</v>
      </c>
      <c r="M13" s="6"/>
    </row>
    <row r="14" spans="1:13" x14ac:dyDescent="0.25">
      <c r="A14" t="s">
        <v>13</v>
      </c>
      <c r="B14" s="11">
        <v>40558</v>
      </c>
      <c r="C14" s="199">
        <v>10</v>
      </c>
      <c r="D14" s="15" t="s">
        <v>123</v>
      </c>
      <c r="E14" t="s">
        <v>29</v>
      </c>
      <c r="M14" s="6"/>
    </row>
    <row r="15" spans="1:13" x14ac:dyDescent="0.25">
      <c r="A15" t="s">
        <v>12</v>
      </c>
      <c r="B15" s="11">
        <v>40559</v>
      </c>
      <c r="C15" s="199">
        <v>15</v>
      </c>
      <c r="D15" s="15" t="s">
        <v>120</v>
      </c>
      <c r="E15" t="s">
        <v>29</v>
      </c>
      <c r="M15" s="6"/>
    </row>
    <row r="16" spans="1:13" s="23" customFormat="1" x14ac:dyDescent="0.25">
      <c r="A16" s="23" t="s">
        <v>124</v>
      </c>
      <c r="B16" s="24">
        <v>40560</v>
      </c>
      <c r="C16" s="200">
        <v>-42</v>
      </c>
      <c r="D16" s="25" t="s">
        <v>125</v>
      </c>
      <c r="E16" s="23" t="s">
        <v>124</v>
      </c>
      <c r="L16"/>
      <c r="M16" s="6"/>
    </row>
    <row r="17" spans="1:13" x14ac:dyDescent="0.25">
      <c r="A17" t="s">
        <v>16</v>
      </c>
      <c r="B17" s="11">
        <v>40561</v>
      </c>
      <c r="C17" s="201">
        <v>30</v>
      </c>
      <c r="D17" s="15" t="s">
        <v>121</v>
      </c>
      <c r="E17" t="s">
        <v>126</v>
      </c>
      <c r="M17" s="6"/>
    </row>
    <row r="18" spans="1:13" x14ac:dyDescent="0.25">
      <c r="A18" t="s">
        <v>13</v>
      </c>
      <c r="B18" s="11">
        <v>40561</v>
      </c>
      <c r="C18" s="201">
        <v>20</v>
      </c>
      <c r="D18" s="15" t="s">
        <v>127</v>
      </c>
      <c r="E18" t="s">
        <v>126</v>
      </c>
      <c r="M18" s="6"/>
    </row>
    <row r="19" spans="1:13" x14ac:dyDescent="0.25">
      <c r="A19" t="s">
        <v>7</v>
      </c>
      <c r="B19" s="11">
        <v>40561</v>
      </c>
      <c r="C19" s="201">
        <v>51</v>
      </c>
      <c r="D19" s="15" t="s">
        <v>128</v>
      </c>
      <c r="E19" t="s">
        <v>29</v>
      </c>
    </row>
    <row r="20" spans="1:13" s="26" customFormat="1" x14ac:dyDescent="0.25">
      <c r="A20" s="35" t="s">
        <v>129</v>
      </c>
      <c r="B20" s="36">
        <v>40564</v>
      </c>
      <c r="C20" s="202">
        <v>10.53</v>
      </c>
      <c r="D20" s="37" t="s">
        <v>125</v>
      </c>
      <c r="E20" s="35" t="s">
        <v>129</v>
      </c>
    </row>
    <row r="21" spans="1:13" s="23" customFormat="1" x14ac:dyDescent="0.25">
      <c r="A21" s="23" t="s">
        <v>124</v>
      </c>
      <c r="B21" s="24">
        <v>40565</v>
      </c>
      <c r="C21" s="200">
        <v>-42</v>
      </c>
      <c r="D21" s="25" t="s">
        <v>130</v>
      </c>
      <c r="E21" s="23" t="s">
        <v>124</v>
      </c>
    </row>
    <row r="22" spans="1:13" x14ac:dyDescent="0.25">
      <c r="A22" s="13" t="s">
        <v>11</v>
      </c>
      <c r="B22" s="11">
        <v>40567</v>
      </c>
      <c r="C22" s="6">
        <v>20</v>
      </c>
      <c r="D22" s="15" t="s">
        <v>131</v>
      </c>
      <c r="E22" t="s">
        <v>126</v>
      </c>
    </row>
    <row r="23" spans="1:13" x14ac:dyDescent="0.25">
      <c r="A23" t="s">
        <v>9</v>
      </c>
      <c r="B23" s="13">
        <v>40568</v>
      </c>
      <c r="C23" s="6">
        <v>15</v>
      </c>
      <c r="D23" s="15" t="s">
        <v>132</v>
      </c>
      <c r="E23" t="s">
        <v>126</v>
      </c>
    </row>
    <row r="24" spans="1:13" x14ac:dyDescent="0.25">
      <c r="A24" s="35" t="s">
        <v>129</v>
      </c>
      <c r="B24" s="38">
        <v>40571</v>
      </c>
      <c r="C24" s="203">
        <v>113.59</v>
      </c>
      <c r="D24" s="37" t="s">
        <v>130</v>
      </c>
      <c r="E24" s="35" t="s">
        <v>129</v>
      </c>
    </row>
    <row r="25" spans="1:13" x14ac:dyDescent="0.25">
      <c r="A25" s="31" t="s">
        <v>124</v>
      </c>
      <c r="B25" s="32">
        <v>40572</v>
      </c>
      <c r="C25" s="204">
        <v>-42</v>
      </c>
      <c r="D25" s="33" t="s">
        <v>133</v>
      </c>
      <c r="E25" s="31" t="s">
        <v>124</v>
      </c>
    </row>
    <row r="26" spans="1:13" x14ac:dyDescent="0.25">
      <c r="A26" t="s">
        <v>12</v>
      </c>
      <c r="B26" s="13">
        <v>40572</v>
      </c>
      <c r="C26" s="6">
        <v>36</v>
      </c>
      <c r="D26" s="15" t="s">
        <v>134</v>
      </c>
      <c r="E26" t="s">
        <v>29</v>
      </c>
    </row>
    <row r="27" spans="1:13" x14ac:dyDescent="0.25">
      <c r="A27" t="s">
        <v>106</v>
      </c>
      <c r="B27" s="13">
        <v>40572</v>
      </c>
      <c r="C27" s="6">
        <v>10</v>
      </c>
      <c r="D27" s="15" t="s">
        <v>135</v>
      </c>
      <c r="E27" t="s">
        <v>29</v>
      </c>
    </row>
    <row r="28" spans="1:13" x14ac:dyDescent="0.25">
      <c r="A28" t="s">
        <v>8</v>
      </c>
      <c r="B28" s="13">
        <v>40572</v>
      </c>
      <c r="C28" s="6">
        <v>15</v>
      </c>
      <c r="D28" s="15" t="s">
        <v>132</v>
      </c>
      <c r="E28" t="s">
        <v>29</v>
      </c>
    </row>
    <row r="29" spans="1:13" x14ac:dyDescent="0.25">
      <c r="A29" t="s">
        <v>10</v>
      </c>
      <c r="B29" s="13">
        <v>40577</v>
      </c>
      <c r="C29" s="6">
        <v>50</v>
      </c>
      <c r="D29" s="15" t="s">
        <v>136</v>
      </c>
      <c r="E29" t="s">
        <v>126</v>
      </c>
    </row>
    <row r="30" spans="1:13" x14ac:dyDescent="0.25">
      <c r="A30" t="s">
        <v>5</v>
      </c>
      <c r="B30" s="13">
        <v>40579</v>
      </c>
      <c r="C30" s="6">
        <v>15</v>
      </c>
      <c r="D30" s="15" t="s">
        <v>137</v>
      </c>
      <c r="E30" t="s">
        <v>29</v>
      </c>
    </row>
    <row r="31" spans="1:13" x14ac:dyDescent="0.25">
      <c r="A31" t="s">
        <v>106</v>
      </c>
      <c r="B31" s="13">
        <v>40579</v>
      </c>
      <c r="C31" s="6">
        <v>16</v>
      </c>
      <c r="D31" s="15" t="s">
        <v>138</v>
      </c>
      <c r="E31" t="s">
        <v>29</v>
      </c>
    </row>
    <row r="32" spans="1:13" x14ac:dyDescent="0.25">
      <c r="A32" s="31" t="s">
        <v>124</v>
      </c>
      <c r="B32" s="32">
        <v>40581</v>
      </c>
      <c r="C32" s="204">
        <v>-42</v>
      </c>
      <c r="D32" s="33" t="s">
        <v>139</v>
      </c>
      <c r="E32" s="31" t="s">
        <v>124</v>
      </c>
    </row>
    <row r="33" spans="1:5" x14ac:dyDescent="0.25">
      <c r="A33" t="s">
        <v>16</v>
      </c>
      <c r="B33" s="13">
        <v>40582</v>
      </c>
      <c r="C33" s="6">
        <v>30</v>
      </c>
      <c r="D33" s="15" t="s">
        <v>140</v>
      </c>
      <c r="E33" t="s">
        <v>126</v>
      </c>
    </row>
    <row r="34" spans="1:5" x14ac:dyDescent="0.25">
      <c r="A34" s="35" t="s">
        <v>129</v>
      </c>
      <c r="B34" s="38">
        <v>40585</v>
      </c>
      <c r="C34" s="203">
        <v>105.14</v>
      </c>
      <c r="D34" s="37" t="s">
        <v>139</v>
      </c>
      <c r="E34" s="35" t="s">
        <v>129</v>
      </c>
    </row>
    <row r="35" spans="1:5" x14ac:dyDescent="0.25">
      <c r="A35" s="31" t="s">
        <v>124</v>
      </c>
      <c r="B35" s="32">
        <v>40588</v>
      </c>
      <c r="C35" s="204">
        <v>-42</v>
      </c>
      <c r="D35" s="33" t="s">
        <v>141</v>
      </c>
      <c r="E35" s="31" t="s">
        <v>124</v>
      </c>
    </row>
    <row r="36" spans="1:5" x14ac:dyDescent="0.25">
      <c r="A36" t="s">
        <v>5</v>
      </c>
      <c r="B36" s="13">
        <v>40593</v>
      </c>
      <c r="C36" s="6">
        <v>10</v>
      </c>
      <c r="D36" s="15" t="s">
        <v>142</v>
      </c>
      <c r="E36" t="s">
        <v>29</v>
      </c>
    </row>
    <row r="37" spans="1:5" x14ac:dyDescent="0.25">
      <c r="A37" t="s">
        <v>105</v>
      </c>
      <c r="B37" s="13">
        <v>40589</v>
      </c>
      <c r="C37" s="6">
        <v>30</v>
      </c>
      <c r="D37" s="15" t="s">
        <v>143</v>
      </c>
      <c r="E37" t="s">
        <v>126</v>
      </c>
    </row>
    <row r="38" spans="1:5" x14ac:dyDescent="0.25">
      <c r="A38" s="35" t="s">
        <v>129</v>
      </c>
      <c r="B38" s="38">
        <v>40595</v>
      </c>
      <c r="C38" s="203">
        <v>9.3000000000000007</v>
      </c>
      <c r="D38" s="37" t="s">
        <v>141</v>
      </c>
      <c r="E38" s="35" t="s">
        <v>129</v>
      </c>
    </row>
    <row r="39" spans="1:5" x14ac:dyDescent="0.25">
      <c r="A39" s="31" t="s">
        <v>124</v>
      </c>
      <c r="B39" s="32">
        <v>40595</v>
      </c>
      <c r="C39" s="204">
        <v>-42</v>
      </c>
      <c r="D39" s="33" t="s">
        <v>144</v>
      </c>
      <c r="E39" s="31" t="s">
        <v>124</v>
      </c>
    </row>
    <row r="40" spans="1:5" x14ac:dyDescent="0.25">
      <c r="A40" t="s">
        <v>9</v>
      </c>
      <c r="B40" s="13">
        <v>40597</v>
      </c>
      <c r="C40" s="6">
        <v>15</v>
      </c>
      <c r="D40" s="15" t="s">
        <v>145</v>
      </c>
      <c r="E40" t="s">
        <v>126</v>
      </c>
    </row>
    <row r="41" spans="1:5" x14ac:dyDescent="0.25">
      <c r="A41" t="s">
        <v>11</v>
      </c>
      <c r="B41" s="13">
        <v>40598</v>
      </c>
      <c r="C41" s="6">
        <v>13</v>
      </c>
      <c r="D41" s="15" t="s">
        <v>146</v>
      </c>
      <c r="E41" t="s">
        <v>126</v>
      </c>
    </row>
    <row r="42" spans="1:5" x14ac:dyDescent="0.25">
      <c r="A42" s="13" t="s">
        <v>6</v>
      </c>
      <c r="B42" s="13">
        <v>40600</v>
      </c>
      <c r="C42" s="6">
        <v>31</v>
      </c>
      <c r="D42" s="15" t="s">
        <v>147</v>
      </c>
      <c r="E42" t="s">
        <v>29</v>
      </c>
    </row>
    <row r="43" spans="1:5" x14ac:dyDescent="0.25">
      <c r="A43" s="35" t="s">
        <v>129</v>
      </c>
      <c r="B43" s="38">
        <v>40618</v>
      </c>
      <c r="C43" s="203">
        <v>637.72</v>
      </c>
      <c r="D43" s="37" t="s">
        <v>144</v>
      </c>
      <c r="E43" s="35" t="s">
        <v>129</v>
      </c>
    </row>
    <row r="44" spans="1:5" x14ac:dyDescent="0.25">
      <c r="A44" s="31" t="s">
        <v>124</v>
      </c>
      <c r="B44" s="32">
        <v>40602</v>
      </c>
      <c r="C44" s="204">
        <v>-42</v>
      </c>
      <c r="D44" s="33" t="s">
        <v>148</v>
      </c>
      <c r="E44" s="31" t="s">
        <v>124</v>
      </c>
    </row>
    <row r="45" spans="1:5" x14ac:dyDescent="0.25">
      <c r="A45" t="s">
        <v>15</v>
      </c>
      <c r="B45" s="13">
        <v>40602</v>
      </c>
      <c r="C45" s="6">
        <v>60</v>
      </c>
      <c r="D45" s="15" t="s">
        <v>149</v>
      </c>
      <c r="E45" t="s">
        <v>126</v>
      </c>
    </row>
    <row r="46" spans="1:5" x14ac:dyDescent="0.25">
      <c r="A46" t="s">
        <v>13</v>
      </c>
      <c r="B46" s="13">
        <v>40604</v>
      </c>
      <c r="C46" s="6">
        <v>15</v>
      </c>
      <c r="D46" s="15" t="s">
        <v>145</v>
      </c>
      <c r="E46" t="s">
        <v>126</v>
      </c>
    </row>
    <row r="47" spans="1:5" x14ac:dyDescent="0.25">
      <c r="A47" t="s">
        <v>14</v>
      </c>
      <c r="B47" s="13">
        <v>40606</v>
      </c>
      <c r="C47" s="6">
        <v>17</v>
      </c>
      <c r="D47" s="15" t="s">
        <v>150</v>
      </c>
      <c r="E47" t="s">
        <v>29</v>
      </c>
    </row>
    <row r="48" spans="1:5" x14ac:dyDescent="0.25">
      <c r="A48" t="s">
        <v>5</v>
      </c>
      <c r="B48" s="13">
        <v>40606</v>
      </c>
      <c r="C48" s="6">
        <v>6</v>
      </c>
      <c r="D48" s="15" t="s">
        <v>151</v>
      </c>
      <c r="E48" t="s">
        <v>29</v>
      </c>
    </row>
    <row r="49" spans="1:5" x14ac:dyDescent="0.25">
      <c r="A49" s="31" t="s">
        <v>124</v>
      </c>
      <c r="B49" s="32">
        <v>40609</v>
      </c>
      <c r="C49" s="204">
        <v>-42</v>
      </c>
      <c r="D49" s="33" t="s">
        <v>152</v>
      </c>
      <c r="E49" s="31" t="s">
        <v>124</v>
      </c>
    </row>
    <row r="50" spans="1:5" x14ac:dyDescent="0.25">
      <c r="A50" s="31" t="s">
        <v>124</v>
      </c>
      <c r="B50" s="32">
        <v>40616</v>
      </c>
      <c r="C50" s="204">
        <v>-42</v>
      </c>
      <c r="D50" s="33" t="s">
        <v>153</v>
      </c>
      <c r="E50" s="31" t="s">
        <v>124</v>
      </c>
    </row>
    <row r="51" spans="1:5" x14ac:dyDescent="0.25">
      <c r="A51" s="44" t="s">
        <v>12</v>
      </c>
      <c r="B51" s="55">
        <v>40622</v>
      </c>
      <c r="C51" s="204">
        <v>18</v>
      </c>
      <c r="D51" s="205" t="s">
        <v>154</v>
      </c>
      <c r="E51" s="44" t="s">
        <v>29</v>
      </c>
    </row>
    <row r="52" spans="1:5" x14ac:dyDescent="0.25">
      <c r="A52" s="31" t="s">
        <v>124</v>
      </c>
      <c r="B52" s="32">
        <v>40623</v>
      </c>
      <c r="C52" s="204">
        <v>-42</v>
      </c>
      <c r="D52" s="33" t="s">
        <v>155</v>
      </c>
      <c r="E52" s="31" t="s">
        <v>124</v>
      </c>
    </row>
    <row r="53" spans="1:5" x14ac:dyDescent="0.25">
      <c r="A53" s="44" t="s">
        <v>9</v>
      </c>
      <c r="B53" s="13">
        <v>40627</v>
      </c>
      <c r="C53" s="6">
        <v>15</v>
      </c>
      <c r="D53" s="15" t="s">
        <v>156</v>
      </c>
      <c r="E53" s="44" t="s">
        <v>126</v>
      </c>
    </row>
    <row r="54" spans="1:5" x14ac:dyDescent="0.25">
      <c r="A54" s="31" t="s">
        <v>124</v>
      </c>
      <c r="B54" s="32">
        <v>40630</v>
      </c>
      <c r="C54" s="204">
        <v>-42</v>
      </c>
      <c r="D54" s="33" t="s">
        <v>157</v>
      </c>
      <c r="E54" s="31" t="s">
        <v>124</v>
      </c>
    </row>
    <row r="55" spans="1:5" x14ac:dyDescent="0.25">
      <c r="A55" s="35" t="s">
        <v>129</v>
      </c>
      <c r="B55" s="38">
        <v>40631</v>
      </c>
      <c r="C55" s="203">
        <v>7.37</v>
      </c>
      <c r="D55" s="37" t="s">
        <v>155</v>
      </c>
      <c r="E55" s="35" t="s">
        <v>129</v>
      </c>
    </row>
    <row r="56" spans="1:5" x14ac:dyDescent="0.25">
      <c r="A56" t="s">
        <v>11</v>
      </c>
      <c r="B56" s="13">
        <v>40632</v>
      </c>
      <c r="C56" s="6">
        <v>9</v>
      </c>
      <c r="D56" s="15" t="s">
        <v>158</v>
      </c>
      <c r="E56" t="s">
        <v>126</v>
      </c>
    </row>
    <row r="57" spans="1:5" x14ac:dyDescent="0.25">
      <c r="A57" s="31" t="s">
        <v>124</v>
      </c>
      <c r="B57" s="32">
        <v>40635</v>
      </c>
      <c r="C57" s="204">
        <v>-42</v>
      </c>
      <c r="D57" s="33" t="s">
        <v>159</v>
      </c>
      <c r="E57" s="31" t="s">
        <v>124</v>
      </c>
    </row>
    <row r="58" spans="1:5" x14ac:dyDescent="0.25">
      <c r="A58" t="s">
        <v>8</v>
      </c>
      <c r="B58" s="13">
        <v>40635</v>
      </c>
      <c r="C58" s="6">
        <v>20</v>
      </c>
      <c r="D58" s="15" t="s">
        <v>160</v>
      </c>
      <c r="E58" t="s">
        <v>29</v>
      </c>
    </row>
    <row r="59" spans="1:5" x14ac:dyDescent="0.25">
      <c r="A59" t="s">
        <v>161</v>
      </c>
      <c r="B59" s="13">
        <v>40638</v>
      </c>
      <c r="C59" s="6">
        <v>20</v>
      </c>
      <c r="D59" s="15" t="s">
        <v>162</v>
      </c>
      <c r="E59" t="s">
        <v>126</v>
      </c>
    </row>
    <row r="60" spans="1:5" x14ac:dyDescent="0.25">
      <c r="A60" s="31" t="s">
        <v>124</v>
      </c>
      <c r="B60" s="32">
        <v>40644</v>
      </c>
      <c r="C60" s="204">
        <v>-42</v>
      </c>
      <c r="D60" s="33" t="s">
        <v>163</v>
      </c>
      <c r="E60" s="31" t="s">
        <v>124</v>
      </c>
    </row>
    <row r="61" spans="1:5" x14ac:dyDescent="0.25">
      <c r="A61" t="s">
        <v>14</v>
      </c>
      <c r="B61" s="13">
        <v>40649</v>
      </c>
      <c r="C61" s="6">
        <v>30</v>
      </c>
      <c r="D61" s="15" t="s">
        <v>164</v>
      </c>
      <c r="E61" t="s">
        <v>29</v>
      </c>
    </row>
    <row r="62" spans="1:5" x14ac:dyDescent="0.25">
      <c r="A62" s="31" t="s">
        <v>124</v>
      </c>
      <c r="B62" s="32">
        <v>40651</v>
      </c>
      <c r="C62" s="204">
        <v>0</v>
      </c>
      <c r="D62" s="33" t="s">
        <v>165</v>
      </c>
      <c r="E62" s="31" t="s">
        <v>124</v>
      </c>
    </row>
    <row r="63" spans="1:5" x14ac:dyDescent="0.25">
      <c r="A63" t="s">
        <v>106</v>
      </c>
      <c r="B63" s="13">
        <v>40654</v>
      </c>
      <c r="C63" s="6">
        <v>30</v>
      </c>
      <c r="D63" s="15" t="s">
        <v>166</v>
      </c>
      <c r="E63" t="s">
        <v>126</v>
      </c>
    </row>
    <row r="64" spans="1:5" x14ac:dyDescent="0.25">
      <c r="A64" s="35" t="s">
        <v>129</v>
      </c>
      <c r="B64" s="38">
        <v>40658</v>
      </c>
      <c r="C64" s="203">
        <v>12.52</v>
      </c>
      <c r="D64" s="37" t="s">
        <v>165</v>
      </c>
      <c r="E64" s="35" t="s">
        <v>129</v>
      </c>
    </row>
    <row r="65" spans="1:6" x14ac:dyDescent="0.25">
      <c r="A65" s="31" t="s">
        <v>124</v>
      </c>
      <c r="B65" s="32">
        <v>40658</v>
      </c>
      <c r="C65" s="204">
        <v>-42</v>
      </c>
      <c r="D65" s="33" t="s">
        <v>167</v>
      </c>
      <c r="E65" s="31" t="s">
        <v>124</v>
      </c>
    </row>
    <row r="66" spans="1:6" x14ac:dyDescent="0.25">
      <c r="A66" t="s">
        <v>13</v>
      </c>
      <c r="B66" s="13">
        <v>40660</v>
      </c>
      <c r="C66" s="6">
        <v>24</v>
      </c>
      <c r="D66" s="15" t="s">
        <v>168</v>
      </c>
      <c r="E66" t="s">
        <v>126</v>
      </c>
    </row>
    <row r="67" spans="1:6" x14ac:dyDescent="0.25">
      <c r="A67" t="s">
        <v>11</v>
      </c>
      <c r="B67" s="13">
        <v>40661</v>
      </c>
      <c r="C67" s="6">
        <v>12</v>
      </c>
      <c r="D67" s="15" t="s">
        <v>169</v>
      </c>
      <c r="E67" t="s">
        <v>126</v>
      </c>
    </row>
    <row r="68" spans="1:6" x14ac:dyDescent="0.25">
      <c r="A68" t="s">
        <v>5</v>
      </c>
      <c r="B68" s="13">
        <v>40662</v>
      </c>
      <c r="C68" s="6">
        <v>15</v>
      </c>
      <c r="D68" s="15" t="s">
        <v>156</v>
      </c>
      <c r="E68" t="s">
        <v>29</v>
      </c>
    </row>
    <row r="69" spans="1:6" x14ac:dyDescent="0.25">
      <c r="A69" t="s">
        <v>8</v>
      </c>
      <c r="B69" s="13">
        <v>40662</v>
      </c>
      <c r="C69" s="6">
        <v>12</v>
      </c>
      <c r="D69" s="15" t="s">
        <v>169</v>
      </c>
      <c r="E69" t="s">
        <v>29</v>
      </c>
    </row>
    <row r="70" spans="1:6" x14ac:dyDescent="0.25">
      <c r="A70" t="s">
        <v>12</v>
      </c>
      <c r="B70" s="13">
        <v>40663</v>
      </c>
      <c r="C70" s="6">
        <v>12</v>
      </c>
      <c r="D70" s="15" t="s">
        <v>170</v>
      </c>
      <c r="E70" t="s">
        <v>29</v>
      </c>
    </row>
    <row r="71" spans="1:6" x14ac:dyDescent="0.25">
      <c r="A71" s="31" t="s">
        <v>124</v>
      </c>
      <c r="B71" s="32">
        <v>40665</v>
      </c>
      <c r="C71" s="204">
        <v>-42</v>
      </c>
      <c r="D71" s="33" t="s">
        <v>171</v>
      </c>
      <c r="E71" s="31" t="s">
        <v>124</v>
      </c>
    </row>
    <row r="72" spans="1:6" x14ac:dyDescent="0.25">
      <c r="A72" t="s">
        <v>9</v>
      </c>
      <c r="B72" s="13">
        <v>40666</v>
      </c>
      <c r="C72" s="6">
        <v>15</v>
      </c>
      <c r="D72" s="15" t="s">
        <v>172</v>
      </c>
      <c r="E72" t="s">
        <v>126</v>
      </c>
      <c r="F72" t="s">
        <v>173</v>
      </c>
    </row>
    <row r="73" spans="1:6" x14ac:dyDescent="0.25">
      <c r="A73" t="s">
        <v>6</v>
      </c>
      <c r="B73" s="13">
        <v>40670</v>
      </c>
      <c r="C73" s="6">
        <v>40</v>
      </c>
      <c r="D73" s="15" t="s">
        <v>174</v>
      </c>
      <c r="E73" t="s">
        <v>29</v>
      </c>
    </row>
    <row r="74" spans="1:6" x14ac:dyDescent="0.25">
      <c r="A74" s="31" t="s">
        <v>124</v>
      </c>
      <c r="B74" s="32">
        <v>40672</v>
      </c>
      <c r="C74" s="204">
        <v>-42</v>
      </c>
      <c r="D74" s="33" t="s">
        <v>175</v>
      </c>
      <c r="E74" s="31" t="s">
        <v>124</v>
      </c>
    </row>
    <row r="75" spans="1:6" x14ac:dyDescent="0.25">
      <c r="A75" t="s">
        <v>10</v>
      </c>
      <c r="B75" s="13">
        <v>40677</v>
      </c>
      <c r="C75" s="6">
        <v>20</v>
      </c>
      <c r="D75" s="15" t="s">
        <v>176</v>
      </c>
      <c r="E75" t="s">
        <v>29</v>
      </c>
    </row>
    <row r="76" spans="1:6" x14ac:dyDescent="0.25">
      <c r="A76" s="31" t="s">
        <v>124</v>
      </c>
      <c r="B76" s="32">
        <v>40680</v>
      </c>
      <c r="C76" s="204">
        <v>-42</v>
      </c>
      <c r="D76" s="33" t="s">
        <v>177</v>
      </c>
      <c r="E76" s="31" t="s">
        <v>124</v>
      </c>
    </row>
    <row r="77" spans="1:6" x14ac:dyDescent="0.25">
      <c r="A77" t="s">
        <v>7</v>
      </c>
      <c r="B77" s="13">
        <v>40683</v>
      </c>
      <c r="C77" s="6">
        <v>42</v>
      </c>
      <c r="D77" s="15" t="s">
        <v>178</v>
      </c>
      <c r="E77" t="s">
        <v>29</v>
      </c>
    </row>
    <row r="78" spans="1:6" ht="15.75" thickBot="1" x14ac:dyDescent="0.3">
      <c r="A78" t="s">
        <v>16</v>
      </c>
      <c r="B78" s="13">
        <v>40684</v>
      </c>
      <c r="C78" s="6">
        <v>48</v>
      </c>
      <c r="D78" s="15" t="s">
        <v>179</v>
      </c>
      <c r="E78" t="s">
        <v>29</v>
      </c>
    </row>
    <row r="79" spans="1:6" ht="15.75" thickTop="1" x14ac:dyDescent="0.25">
      <c r="A79" s="206" t="s">
        <v>180</v>
      </c>
      <c r="B79" s="207">
        <v>40684</v>
      </c>
      <c r="C79" s="208">
        <v>-226.45</v>
      </c>
      <c r="D79" s="209" t="s">
        <v>181</v>
      </c>
      <c r="E79" s="206" t="s">
        <v>180</v>
      </c>
      <c r="F79" s="210" t="s">
        <v>182</v>
      </c>
    </row>
    <row r="80" spans="1:6" x14ac:dyDescent="0.25">
      <c r="A80" t="s">
        <v>10</v>
      </c>
      <c r="B80" s="13">
        <v>40684</v>
      </c>
      <c r="C80" s="6">
        <v>10</v>
      </c>
      <c r="D80" s="15" t="s">
        <v>183</v>
      </c>
      <c r="E80" t="s">
        <v>29</v>
      </c>
    </row>
    <row r="81" spans="1:5" x14ac:dyDescent="0.25">
      <c r="A81" t="s">
        <v>8</v>
      </c>
      <c r="B81" s="13">
        <v>40684</v>
      </c>
      <c r="C81" s="6">
        <v>17</v>
      </c>
      <c r="D81" s="15" t="s">
        <v>184</v>
      </c>
      <c r="E81" t="s">
        <v>29</v>
      </c>
    </row>
    <row r="82" spans="1:5" x14ac:dyDescent="0.25">
      <c r="A82" t="s">
        <v>161</v>
      </c>
      <c r="B82" s="13">
        <v>40684</v>
      </c>
      <c r="C82" s="6">
        <v>6</v>
      </c>
      <c r="D82" s="15" t="s">
        <v>185</v>
      </c>
      <c r="E82" t="s">
        <v>29</v>
      </c>
    </row>
    <row r="83" spans="1:5" x14ac:dyDescent="0.25">
      <c r="A83" t="s">
        <v>5</v>
      </c>
      <c r="B83" s="13">
        <v>40684</v>
      </c>
      <c r="C83" s="6">
        <v>15</v>
      </c>
      <c r="D83" s="15" t="s">
        <v>186</v>
      </c>
      <c r="E83" t="s">
        <v>29</v>
      </c>
    </row>
    <row r="84" spans="1:5" x14ac:dyDescent="0.25">
      <c r="A84" s="31" t="s">
        <v>124</v>
      </c>
      <c r="B84" s="32">
        <v>40685</v>
      </c>
      <c r="C84" s="204">
        <v>-12</v>
      </c>
      <c r="D84" s="33" t="s">
        <v>187</v>
      </c>
      <c r="E84" s="31" t="s">
        <v>124</v>
      </c>
    </row>
    <row r="85" spans="1:5" x14ac:dyDescent="0.25">
      <c r="A85" s="31" t="s">
        <v>124</v>
      </c>
      <c r="B85" s="32">
        <v>40685</v>
      </c>
      <c r="C85" s="204">
        <v>-42</v>
      </c>
      <c r="D85" s="33" t="s">
        <v>188</v>
      </c>
      <c r="E85" s="31" t="s">
        <v>124</v>
      </c>
    </row>
    <row r="86" spans="1:5" x14ac:dyDescent="0.25">
      <c r="A86" t="s">
        <v>9</v>
      </c>
      <c r="B86" s="13">
        <v>40686</v>
      </c>
      <c r="C86" s="6">
        <v>20</v>
      </c>
      <c r="D86" s="15" t="s">
        <v>189</v>
      </c>
      <c r="E86" t="s">
        <v>126</v>
      </c>
    </row>
    <row r="87" spans="1:5" x14ac:dyDescent="0.25">
      <c r="A87" s="31" t="s">
        <v>124</v>
      </c>
      <c r="B87" s="32">
        <v>40693</v>
      </c>
      <c r="C87" s="204">
        <v>-12</v>
      </c>
      <c r="D87" s="33" t="s">
        <v>190</v>
      </c>
      <c r="E87" s="31" t="s">
        <v>124</v>
      </c>
    </row>
    <row r="88" spans="1:5" x14ac:dyDescent="0.25">
      <c r="A88" s="31" t="s">
        <v>124</v>
      </c>
      <c r="B88" s="32">
        <v>40693</v>
      </c>
      <c r="C88" s="204">
        <v>-42</v>
      </c>
      <c r="D88" s="33" t="s">
        <v>191</v>
      </c>
      <c r="E88" s="31" t="s">
        <v>124</v>
      </c>
    </row>
    <row r="89" spans="1:5" x14ac:dyDescent="0.25">
      <c r="A89" s="44" t="s">
        <v>13</v>
      </c>
      <c r="B89" s="13">
        <v>40694</v>
      </c>
      <c r="C89" s="6">
        <v>25</v>
      </c>
      <c r="D89" s="15" t="s">
        <v>192</v>
      </c>
      <c r="E89" s="44" t="s">
        <v>126</v>
      </c>
    </row>
    <row r="90" spans="1:5" x14ac:dyDescent="0.25">
      <c r="A90" s="44" t="s">
        <v>11</v>
      </c>
      <c r="B90" s="13">
        <v>40696</v>
      </c>
      <c r="C90" s="6">
        <v>20</v>
      </c>
      <c r="D90" s="15" t="s">
        <v>193</v>
      </c>
      <c r="E90" s="44" t="s">
        <v>126</v>
      </c>
    </row>
    <row r="91" spans="1:5" x14ac:dyDescent="0.25">
      <c r="A91" s="31" t="s">
        <v>124</v>
      </c>
      <c r="B91" s="32">
        <v>40700</v>
      </c>
      <c r="C91" s="204">
        <v>-12</v>
      </c>
      <c r="D91" s="33" t="s">
        <v>194</v>
      </c>
      <c r="E91" s="31" t="s">
        <v>124</v>
      </c>
    </row>
    <row r="92" spans="1:5" x14ac:dyDescent="0.25">
      <c r="A92" s="31" t="s">
        <v>124</v>
      </c>
      <c r="B92" s="32">
        <v>40700</v>
      </c>
      <c r="C92" s="204">
        <v>-42</v>
      </c>
      <c r="D92" s="33" t="s">
        <v>195</v>
      </c>
      <c r="E92" s="31" t="s">
        <v>124</v>
      </c>
    </row>
    <row r="93" spans="1:5" x14ac:dyDescent="0.25">
      <c r="A93" s="44" t="s">
        <v>8</v>
      </c>
      <c r="B93" s="55">
        <v>40704</v>
      </c>
      <c r="C93" s="211">
        <v>1</v>
      </c>
      <c r="D93" s="205">
        <v>33</v>
      </c>
      <c r="E93" s="44" t="s">
        <v>29</v>
      </c>
    </row>
    <row r="94" spans="1:5" x14ac:dyDescent="0.25">
      <c r="A94" s="31" t="s">
        <v>124</v>
      </c>
      <c r="B94" s="32">
        <v>40707</v>
      </c>
      <c r="C94" s="6">
        <v>-12</v>
      </c>
      <c r="D94" s="33" t="s">
        <v>196</v>
      </c>
      <c r="E94" s="31" t="s">
        <v>124</v>
      </c>
    </row>
    <row r="95" spans="1:5" x14ac:dyDescent="0.25">
      <c r="A95" s="31" t="s">
        <v>124</v>
      </c>
      <c r="B95" s="32">
        <v>40707</v>
      </c>
      <c r="C95" s="6">
        <v>-42</v>
      </c>
      <c r="D95" s="33" t="s">
        <v>197</v>
      </c>
      <c r="E95" s="31" t="s">
        <v>124</v>
      </c>
    </row>
    <row r="96" spans="1:5" x14ac:dyDescent="0.25">
      <c r="A96" s="31" t="s">
        <v>124</v>
      </c>
      <c r="B96" s="32">
        <v>40714</v>
      </c>
      <c r="C96" s="204">
        <v>-12</v>
      </c>
      <c r="D96" s="33" t="s">
        <v>198</v>
      </c>
      <c r="E96" s="31" t="s">
        <v>124</v>
      </c>
    </row>
    <row r="97" spans="1:5" x14ac:dyDescent="0.25">
      <c r="A97" s="31" t="s">
        <v>124</v>
      </c>
      <c r="B97" s="32">
        <v>40714</v>
      </c>
      <c r="C97" s="204">
        <v>-42</v>
      </c>
      <c r="D97" s="33" t="s">
        <v>199</v>
      </c>
      <c r="E97" s="31" t="s">
        <v>124</v>
      </c>
    </row>
    <row r="98" spans="1:5" x14ac:dyDescent="0.25">
      <c r="A98" s="44" t="s">
        <v>9</v>
      </c>
      <c r="B98" s="55">
        <v>40717</v>
      </c>
      <c r="C98" s="211">
        <v>20</v>
      </c>
      <c r="D98" s="63" t="s">
        <v>200</v>
      </c>
      <c r="E98" s="44" t="s">
        <v>126</v>
      </c>
    </row>
    <row r="99" spans="1:5" x14ac:dyDescent="0.25">
      <c r="A99" s="44" t="s">
        <v>11</v>
      </c>
      <c r="B99" s="55">
        <v>40718</v>
      </c>
      <c r="C99" s="211">
        <v>20</v>
      </c>
      <c r="D99" s="63" t="s">
        <v>201</v>
      </c>
      <c r="E99" s="44" t="s">
        <v>126</v>
      </c>
    </row>
    <row r="100" spans="1:5" x14ac:dyDescent="0.25">
      <c r="A100" s="44" t="s">
        <v>5</v>
      </c>
      <c r="B100" s="55">
        <v>40720</v>
      </c>
      <c r="C100" s="211">
        <v>20</v>
      </c>
      <c r="D100" s="63" t="s">
        <v>189</v>
      </c>
      <c r="E100" s="44" t="s">
        <v>29</v>
      </c>
    </row>
    <row r="101" spans="1:5" x14ac:dyDescent="0.25">
      <c r="A101" s="44" t="s">
        <v>12</v>
      </c>
      <c r="B101" s="55">
        <v>40720</v>
      </c>
      <c r="C101" s="211">
        <v>21</v>
      </c>
      <c r="D101" s="63" t="s">
        <v>202</v>
      </c>
      <c r="E101" s="44" t="s">
        <v>29</v>
      </c>
    </row>
    <row r="102" spans="1:5" x14ac:dyDescent="0.25">
      <c r="A102" s="31" t="s">
        <v>124</v>
      </c>
      <c r="B102" s="32">
        <v>40721</v>
      </c>
      <c r="C102" s="204">
        <v>-12</v>
      </c>
      <c r="D102" s="212" t="s">
        <v>203</v>
      </c>
      <c r="E102" s="31" t="s">
        <v>124</v>
      </c>
    </row>
    <row r="103" spans="1:5" x14ac:dyDescent="0.25">
      <c r="A103" s="31" t="s">
        <v>124</v>
      </c>
      <c r="B103" s="32">
        <v>40721</v>
      </c>
      <c r="C103" s="204">
        <v>-42</v>
      </c>
      <c r="D103" s="212" t="s">
        <v>204</v>
      </c>
      <c r="E103" s="31" t="s">
        <v>124</v>
      </c>
    </row>
    <row r="104" spans="1:5" x14ac:dyDescent="0.25">
      <c r="A104" s="44" t="s">
        <v>106</v>
      </c>
      <c r="B104" s="55">
        <v>40722</v>
      </c>
      <c r="C104" s="211">
        <v>30</v>
      </c>
      <c r="D104" s="63" t="s">
        <v>205</v>
      </c>
      <c r="E104" s="44" t="s">
        <v>126</v>
      </c>
    </row>
    <row r="105" spans="1:5" x14ac:dyDescent="0.25">
      <c r="A105" s="44" t="s">
        <v>8</v>
      </c>
      <c r="B105" s="55">
        <v>40725</v>
      </c>
      <c r="C105" s="211">
        <v>24</v>
      </c>
      <c r="D105" s="63" t="s">
        <v>206</v>
      </c>
      <c r="E105" s="44" t="s">
        <v>29</v>
      </c>
    </row>
    <row r="106" spans="1:5" x14ac:dyDescent="0.25">
      <c r="A106" s="52" t="s">
        <v>129</v>
      </c>
      <c r="B106" s="50">
        <v>40727</v>
      </c>
      <c r="C106" s="213">
        <v>133.62</v>
      </c>
      <c r="D106" s="53" t="s">
        <v>204</v>
      </c>
      <c r="E106" s="52" t="s">
        <v>129</v>
      </c>
    </row>
    <row r="107" spans="1:5" x14ac:dyDescent="0.25">
      <c r="A107" s="31" t="s">
        <v>124</v>
      </c>
      <c r="B107" s="32">
        <v>40727</v>
      </c>
      <c r="C107" s="204">
        <v>-12</v>
      </c>
      <c r="D107" s="212" t="s">
        <v>207</v>
      </c>
      <c r="E107" s="31" t="s">
        <v>124</v>
      </c>
    </row>
    <row r="108" spans="1:5" x14ac:dyDescent="0.25">
      <c r="A108" s="31" t="s">
        <v>124</v>
      </c>
      <c r="B108" s="32">
        <v>40727</v>
      </c>
      <c r="C108" s="204">
        <v>-42</v>
      </c>
      <c r="D108" s="212" t="s">
        <v>208</v>
      </c>
      <c r="E108" s="31" t="s">
        <v>124</v>
      </c>
    </row>
    <row r="109" spans="1:5" x14ac:dyDescent="0.25">
      <c r="A109" s="214" t="s">
        <v>7</v>
      </c>
      <c r="B109" s="55">
        <v>40732</v>
      </c>
      <c r="C109" s="211">
        <v>25</v>
      </c>
      <c r="D109" s="63" t="s">
        <v>209</v>
      </c>
      <c r="E109" s="44" t="s">
        <v>29</v>
      </c>
    </row>
    <row r="110" spans="1:5" x14ac:dyDescent="0.25">
      <c r="A110" s="214" t="s">
        <v>13</v>
      </c>
      <c r="B110" s="55">
        <v>40732</v>
      </c>
      <c r="C110" s="211">
        <v>36</v>
      </c>
      <c r="D110" s="63" t="s">
        <v>210</v>
      </c>
      <c r="E110" s="44" t="s">
        <v>126</v>
      </c>
    </row>
    <row r="111" spans="1:5" x14ac:dyDescent="0.25">
      <c r="A111" s="44" t="s">
        <v>14</v>
      </c>
      <c r="B111" s="55">
        <v>40733</v>
      </c>
      <c r="C111" s="211">
        <v>30</v>
      </c>
      <c r="D111" s="63" t="s">
        <v>211</v>
      </c>
      <c r="E111" s="44" t="s">
        <v>29</v>
      </c>
    </row>
    <row r="112" spans="1:5" x14ac:dyDescent="0.25">
      <c r="A112" s="44" t="s">
        <v>6</v>
      </c>
      <c r="B112" s="55">
        <v>40733</v>
      </c>
      <c r="C112" s="211">
        <v>60</v>
      </c>
      <c r="D112" s="63" t="s">
        <v>212</v>
      </c>
      <c r="E112" s="44" t="s">
        <v>29</v>
      </c>
    </row>
    <row r="113" spans="1:5" x14ac:dyDescent="0.25">
      <c r="A113" s="31" t="s">
        <v>124</v>
      </c>
      <c r="B113" s="32">
        <v>40736</v>
      </c>
      <c r="C113" s="204">
        <v>-12</v>
      </c>
      <c r="D113" s="212" t="s">
        <v>213</v>
      </c>
      <c r="E113" s="31" t="s">
        <v>124</v>
      </c>
    </row>
    <row r="114" spans="1:5" x14ac:dyDescent="0.25">
      <c r="A114" s="31" t="s">
        <v>124</v>
      </c>
      <c r="B114" s="32">
        <v>40736</v>
      </c>
      <c r="C114" s="204">
        <v>-42</v>
      </c>
      <c r="D114" s="212" t="s">
        <v>214</v>
      </c>
      <c r="E114" s="31" t="s">
        <v>124</v>
      </c>
    </row>
    <row r="115" spans="1:5" x14ac:dyDescent="0.25">
      <c r="A115" s="44" t="s">
        <v>10</v>
      </c>
      <c r="B115" s="55">
        <v>40737</v>
      </c>
      <c r="C115" s="211">
        <v>100</v>
      </c>
      <c r="D115" s="63" t="s">
        <v>215</v>
      </c>
      <c r="E115" s="44" t="s">
        <v>126</v>
      </c>
    </row>
    <row r="116" spans="1:5" x14ac:dyDescent="0.25">
      <c r="A116" s="31" t="s">
        <v>124</v>
      </c>
      <c r="B116" s="32">
        <v>40743</v>
      </c>
      <c r="C116" s="204">
        <v>-12</v>
      </c>
      <c r="D116" s="212" t="s">
        <v>216</v>
      </c>
      <c r="E116" s="31" t="s">
        <v>124</v>
      </c>
    </row>
    <row r="117" spans="1:5" x14ac:dyDescent="0.25">
      <c r="A117" s="31" t="s">
        <v>124</v>
      </c>
      <c r="B117" s="32">
        <v>40743</v>
      </c>
      <c r="C117" s="204">
        <v>-42</v>
      </c>
      <c r="D117" s="212" t="s">
        <v>217</v>
      </c>
      <c r="E117" s="31" t="s">
        <v>124</v>
      </c>
    </row>
    <row r="118" spans="1:5" x14ac:dyDescent="0.25">
      <c r="A118" s="44" t="s">
        <v>12</v>
      </c>
      <c r="B118" s="55">
        <v>40743</v>
      </c>
      <c r="C118" s="211">
        <v>12</v>
      </c>
      <c r="D118" s="63" t="s">
        <v>218</v>
      </c>
      <c r="E118" s="44" t="s">
        <v>29</v>
      </c>
    </row>
    <row r="119" spans="1:5" x14ac:dyDescent="0.25">
      <c r="A119" s="44" t="s">
        <v>9</v>
      </c>
      <c r="B119" s="55">
        <v>40749</v>
      </c>
      <c r="C119" s="211">
        <v>20</v>
      </c>
      <c r="D119" s="63" t="s">
        <v>219</v>
      </c>
      <c r="E119" s="44" t="s">
        <v>126</v>
      </c>
    </row>
    <row r="120" spans="1:5" x14ac:dyDescent="0.25">
      <c r="A120" s="31" t="s">
        <v>124</v>
      </c>
      <c r="B120" s="32">
        <v>40749</v>
      </c>
      <c r="C120" s="204">
        <v>-12</v>
      </c>
      <c r="D120" s="212">
        <v>41</v>
      </c>
      <c r="E120" s="31" t="s">
        <v>124</v>
      </c>
    </row>
    <row r="121" spans="1:5" x14ac:dyDescent="0.25">
      <c r="A121" s="31" t="s">
        <v>124</v>
      </c>
      <c r="B121" s="32">
        <v>40749</v>
      </c>
      <c r="C121" s="204">
        <v>-42</v>
      </c>
      <c r="D121" s="212">
        <v>42</v>
      </c>
      <c r="E121" s="31" t="s">
        <v>124</v>
      </c>
    </row>
    <row r="122" spans="1:5" x14ac:dyDescent="0.25">
      <c r="A122" s="52" t="s">
        <v>129</v>
      </c>
      <c r="B122" s="50">
        <v>40751</v>
      </c>
      <c r="C122" s="213">
        <v>270.57</v>
      </c>
      <c r="D122" s="53" t="s">
        <v>208</v>
      </c>
      <c r="E122" s="52" t="s">
        <v>129</v>
      </c>
    </row>
    <row r="123" spans="1:5" x14ac:dyDescent="0.25">
      <c r="A123" s="44" t="s">
        <v>15</v>
      </c>
      <c r="B123" s="55">
        <v>40752</v>
      </c>
      <c r="C123" s="211">
        <v>50</v>
      </c>
      <c r="D123" s="63" t="s">
        <v>220</v>
      </c>
      <c r="E123" s="44" t="s">
        <v>126</v>
      </c>
    </row>
    <row r="124" spans="1:5" x14ac:dyDescent="0.25">
      <c r="A124" s="44" t="s">
        <v>8</v>
      </c>
      <c r="B124" s="55">
        <v>40752</v>
      </c>
      <c r="C124" s="211">
        <v>20</v>
      </c>
      <c r="D124" s="63" t="s">
        <v>221</v>
      </c>
      <c r="E124" s="44" t="s">
        <v>29</v>
      </c>
    </row>
    <row r="125" spans="1:5" x14ac:dyDescent="0.25">
      <c r="A125" s="44" t="s">
        <v>5</v>
      </c>
      <c r="B125" s="55">
        <v>40755</v>
      </c>
      <c r="C125" s="211">
        <v>20</v>
      </c>
      <c r="D125" s="63" t="s">
        <v>200</v>
      </c>
      <c r="E125" s="44" t="s">
        <v>29</v>
      </c>
    </row>
    <row r="126" spans="1:5" x14ac:dyDescent="0.25">
      <c r="A126" s="44" t="s">
        <v>16</v>
      </c>
      <c r="B126" s="55">
        <v>40755</v>
      </c>
      <c r="C126" s="211">
        <v>60</v>
      </c>
      <c r="D126" s="63" t="s">
        <v>222</v>
      </c>
      <c r="E126" s="44" t="s">
        <v>29</v>
      </c>
    </row>
    <row r="127" spans="1:5" x14ac:dyDescent="0.25">
      <c r="A127" s="31" t="s">
        <v>124</v>
      </c>
      <c r="B127" s="32">
        <v>40756</v>
      </c>
      <c r="C127" s="204">
        <v>-12</v>
      </c>
      <c r="D127" s="212">
        <v>43</v>
      </c>
      <c r="E127" s="31" t="s">
        <v>124</v>
      </c>
    </row>
    <row r="128" spans="1:5" x14ac:dyDescent="0.25">
      <c r="A128" s="31" t="s">
        <v>124</v>
      </c>
      <c r="B128" s="32">
        <v>40756</v>
      </c>
      <c r="C128" s="204">
        <v>-42</v>
      </c>
      <c r="D128" s="212">
        <v>44</v>
      </c>
      <c r="E128" s="31" t="s">
        <v>124</v>
      </c>
    </row>
    <row r="129" spans="1:5" x14ac:dyDescent="0.25">
      <c r="A129" s="31" t="s">
        <v>124</v>
      </c>
      <c r="B129" s="32">
        <v>40761</v>
      </c>
      <c r="C129" s="204">
        <v>-12</v>
      </c>
      <c r="D129" s="212">
        <v>45</v>
      </c>
      <c r="E129" s="31" t="s">
        <v>124</v>
      </c>
    </row>
    <row r="130" spans="1:5" x14ac:dyDescent="0.25">
      <c r="A130" s="31" t="s">
        <v>124</v>
      </c>
      <c r="B130" s="32">
        <v>40761</v>
      </c>
      <c r="C130" s="204">
        <v>-42</v>
      </c>
      <c r="D130" s="212">
        <v>46</v>
      </c>
      <c r="E130" s="31" t="s">
        <v>124</v>
      </c>
    </row>
    <row r="131" spans="1:5" x14ac:dyDescent="0.25">
      <c r="A131" s="31" t="s">
        <v>124</v>
      </c>
      <c r="B131" s="32">
        <v>40768</v>
      </c>
      <c r="C131" s="204">
        <v>-12</v>
      </c>
      <c r="D131" s="212">
        <v>47</v>
      </c>
      <c r="E131" s="31" t="s">
        <v>124</v>
      </c>
    </row>
    <row r="132" spans="1:5" x14ac:dyDescent="0.25">
      <c r="A132" s="31" t="s">
        <v>124</v>
      </c>
      <c r="B132" s="32">
        <v>40768</v>
      </c>
      <c r="C132" s="204">
        <v>-42</v>
      </c>
      <c r="D132" s="212">
        <v>48</v>
      </c>
      <c r="E132" s="31" t="s">
        <v>124</v>
      </c>
    </row>
    <row r="133" spans="1:5" x14ac:dyDescent="0.25">
      <c r="A133" s="52" t="s">
        <v>129</v>
      </c>
      <c r="B133" s="50">
        <v>40772</v>
      </c>
      <c r="C133" s="213">
        <v>24.3</v>
      </c>
      <c r="D133" s="53" t="s">
        <v>223</v>
      </c>
      <c r="E133" s="52" t="s">
        <v>129</v>
      </c>
    </row>
    <row r="134" spans="1:5" x14ac:dyDescent="0.25">
      <c r="A134" s="31" t="s">
        <v>124</v>
      </c>
      <c r="B134" s="32">
        <v>40775</v>
      </c>
      <c r="C134" s="204">
        <v>-12</v>
      </c>
      <c r="D134" s="212">
        <v>49</v>
      </c>
      <c r="E134" s="31" t="s">
        <v>124</v>
      </c>
    </row>
    <row r="135" spans="1:5" x14ac:dyDescent="0.25">
      <c r="A135" s="31" t="s">
        <v>124</v>
      </c>
      <c r="B135" s="32">
        <v>40775</v>
      </c>
      <c r="C135" s="204">
        <v>-42</v>
      </c>
      <c r="D135" s="212">
        <v>50</v>
      </c>
      <c r="E135" s="31" t="s">
        <v>124</v>
      </c>
    </row>
    <row r="136" spans="1:5" x14ac:dyDescent="0.25">
      <c r="A136" s="44" t="s">
        <v>11</v>
      </c>
      <c r="B136" s="55">
        <v>40778</v>
      </c>
      <c r="C136" s="211">
        <v>20</v>
      </c>
      <c r="D136" s="16" t="s">
        <v>224</v>
      </c>
      <c r="E136" s="44" t="s">
        <v>126</v>
      </c>
    </row>
    <row r="137" spans="1:5" x14ac:dyDescent="0.25">
      <c r="A137" s="44" t="s">
        <v>12</v>
      </c>
      <c r="B137" s="55">
        <v>40778</v>
      </c>
      <c r="C137" s="211">
        <v>68</v>
      </c>
      <c r="D137" s="16" t="s">
        <v>225</v>
      </c>
      <c r="E137" s="44" t="s">
        <v>29</v>
      </c>
    </row>
    <row r="138" spans="1:5" x14ac:dyDescent="0.25">
      <c r="A138" s="44" t="s">
        <v>7</v>
      </c>
      <c r="B138" s="55">
        <v>40778</v>
      </c>
      <c r="C138" s="211">
        <v>30</v>
      </c>
      <c r="D138" s="16" t="s">
        <v>226</v>
      </c>
      <c r="E138" s="44" t="s">
        <v>29</v>
      </c>
    </row>
    <row r="139" spans="1:5" x14ac:dyDescent="0.25">
      <c r="A139" s="44" t="s">
        <v>9</v>
      </c>
      <c r="B139" s="55">
        <v>40779</v>
      </c>
      <c r="C139" s="211">
        <v>20</v>
      </c>
      <c r="D139" s="16" t="s">
        <v>227</v>
      </c>
      <c r="E139" s="44" t="s">
        <v>126</v>
      </c>
    </row>
    <row r="140" spans="1:5" x14ac:dyDescent="0.25">
      <c r="A140" s="52" t="s">
        <v>129</v>
      </c>
      <c r="B140" s="50">
        <v>40782</v>
      </c>
      <c r="C140" s="213">
        <v>118.87</v>
      </c>
      <c r="D140" s="53" t="s">
        <v>228</v>
      </c>
      <c r="E140" s="52" t="s">
        <v>129</v>
      </c>
    </row>
    <row r="141" spans="1:5" x14ac:dyDescent="0.25">
      <c r="A141" s="31" t="s">
        <v>124</v>
      </c>
      <c r="B141" s="32">
        <v>40785</v>
      </c>
      <c r="C141" s="215">
        <v>-12</v>
      </c>
      <c r="D141" s="212" t="s">
        <v>229</v>
      </c>
      <c r="E141" s="31" t="s">
        <v>124</v>
      </c>
    </row>
    <row r="142" spans="1:5" x14ac:dyDescent="0.25">
      <c r="A142" s="31" t="s">
        <v>124</v>
      </c>
      <c r="B142" s="32">
        <v>40785</v>
      </c>
      <c r="C142" s="215">
        <v>-42</v>
      </c>
      <c r="D142" s="212" t="s">
        <v>230</v>
      </c>
      <c r="E142" s="31" t="s">
        <v>124</v>
      </c>
    </row>
    <row r="143" spans="1:5" x14ac:dyDescent="0.25">
      <c r="A143" t="s">
        <v>8</v>
      </c>
      <c r="B143" s="55">
        <v>40786</v>
      </c>
      <c r="C143" s="215">
        <v>20</v>
      </c>
      <c r="D143" s="16" t="s">
        <v>231</v>
      </c>
      <c r="E143" t="s">
        <v>29</v>
      </c>
    </row>
    <row r="144" spans="1:5" x14ac:dyDescent="0.25">
      <c r="A144" t="s">
        <v>14</v>
      </c>
      <c r="B144" s="55">
        <v>40786</v>
      </c>
      <c r="C144" s="215">
        <v>40</v>
      </c>
      <c r="D144" s="16" t="s">
        <v>232</v>
      </c>
      <c r="E144" t="s">
        <v>29</v>
      </c>
    </row>
    <row r="145" spans="1:5" x14ac:dyDescent="0.25">
      <c r="A145" t="s">
        <v>5</v>
      </c>
      <c r="B145" s="55">
        <v>40786</v>
      </c>
      <c r="C145" s="215">
        <v>20</v>
      </c>
      <c r="D145" s="16" t="s">
        <v>219</v>
      </c>
      <c r="E145" t="s">
        <v>126</v>
      </c>
    </row>
    <row r="146" spans="1:5" x14ac:dyDescent="0.25">
      <c r="A146" s="52" t="s">
        <v>129</v>
      </c>
      <c r="B146" s="50">
        <v>40791</v>
      </c>
      <c r="C146" s="213">
        <v>8.49</v>
      </c>
      <c r="D146" s="53" t="s">
        <v>230</v>
      </c>
      <c r="E146" s="52" t="s">
        <v>129</v>
      </c>
    </row>
    <row r="147" spans="1:5" x14ac:dyDescent="0.25">
      <c r="A147" s="31" t="s">
        <v>124</v>
      </c>
      <c r="B147" s="32">
        <v>40791</v>
      </c>
      <c r="C147" s="204">
        <v>-12</v>
      </c>
      <c r="D147" s="212" t="s">
        <v>233</v>
      </c>
      <c r="E147" s="31" t="s">
        <v>124</v>
      </c>
    </row>
    <row r="148" spans="1:5" x14ac:dyDescent="0.25">
      <c r="A148" s="31" t="s">
        <v>124</v>
      </c>
      <c r="B148" s="32">
        <v>40791</v>
      </c>
      <c r="C148" s="204">
        <v>-42</v>
      </c>
      <c r="D148" s="212" t="s">
        <v>234</v>
      </c>
      <c r="E148" s="31" t="s">
        <v>124</v>
      </c>
    </row>
    <row r="149" spans="1:5" x14ac:dyDescent="0.25">
      <c r="A149" s="31" t="s">
        <v>124</v>
      </c>
      <c r="B149" s="32">
        <v>40798</v>
      </c>
      <c r="C149" s="204">
        <v>-12</v>
      </c>
      <c r="D149" s="212" t="s">
        <v>235</v>
      </c>
      <c r="E149" s="31" t="s">
        <v>124</v>
      </c>
    </row>
    <row r="150" spans="1:5" x14ac:dyDescent="0.25">
      <c r="A150" s="31" t="s">
        <v>124</v>
      </c>
      <c r="B150" s="32">
        <v>40798</v>
      </c>
      <c r="C150" s="204">
        <v>-42</v>
      </c>
      <c r="D150" s="212" t="s">
        <v>236</v>
      </c>
      <c r="E150" s="31" t="s">
        <v>124</v>
      </c>
    </row>
    <row r="151" spans="1:5" x14ac:dyDescent="0.25">
      <c r="A151" s="31" t="s">
        <v>124</v>
      </c>
      <c r="B151" s="32">
        <v>40805</v>
      </c>
      <c r="C151" s="204">
        <v>-12</v>
      </c>
      <c r="D151" s="212" t="s">
        <v>237</v>
      </c>
      <c r="E151" s="31" t="s">
        <v>124</v>
      </c>
    </row>
    <row r="152" spans="1:5" x14ac:dyDescent="0.25">
      <c r="A152" s="31" t="s">
        <v>124</v>
      </c>
      <c r="B152" s="32">
        <v>40805</v>
      </c>
      <c r="C152" s="204">
        <v>-42</v>
      </c>
      <c r="D152" s="212" t="s">
        <v>238</v>
      </c>
      <c r="E152" s="31" t="s">
        <v>124</v>
      </c>
    </row>
    <row r="153" spans="1:5" x14ac:dyDescent="0.25">
      <c r="A153" s="44" t="s">
        <v>9</v>
      </c>
      <c r="B153" s="55">
        <v>40809</v>
      </c>
      <c r="C153" s="211">
        <v>20</v>
      </c>
      <c r="D153" s="63" t="s">
        <v>239</v>
      </c>
      <c r="E153" s="44" t="s">
        <v>126</v>
      </c>
    </row>
    <row r="154" spans="1:5" x14ac:dyDescent="0.25">
      <c r="A154" s="31" t="s">
        <v>124</v>
      </c>
      <c r="B154" s="32">
        <v>40812</v>
      </c>
      <c r="C154" s="204">
        <v>-12</v>
      </c>
      <c r="D154" s="212" t="s">
        <v>240</v>
      </c>
      <c r="E154" s="31" t="s">
        <v>124</v>
      </c>
    </row>
    <row r="155" spans="1:5" x14ac:dyDescent="0.25">
      <c r="A155" s="31" t="s">
        <v>124</v>
      </c>
      <c r="B155" s="32">
        <v>40812</v>
      </c>
      <c r="C155" s="204">
        <v>-42</v>
      </c>
      <c r="D155" s="212" t="s">
        <v>241</v>
      </c>
      <c r="E155" s="31" t="s">
        <v>124</v>
      </c>
    </row>
    <row r="156" spans="1:5" x14ac:dyDescent="0.25">
      <c r="A156" t="s">
        <v>11</v>
      </c>
      <c r="B156" s="55">
        <v>40813</v>
      </c>
      <c r="C156" s="215">
        <v>25</v>
      </c>
      <c r="D156" s="16" t="s">
        <v>242</v>
      </c>
      <c r="E156" s="44" t="s">
        <v>126</v>
      </c>
    </row>
    <row r="157" spans="1:5" x14ac:dyDescent="0.25">
      <c r="A157" t="s">
        <v>13</v>
      </c>
      <c r="B157" s="55">
        <v>40813</v>
      </c>
      <c r="C157" s="215">
        <v>16</v>
      </c>
      <c r="D157" s="16" t="s">
        <v>243</v>
      </c>
      <c r="E157" s="44" t="s">
        <v>126</v>
      </c>
    </row>
    <row r="158" spans="1:5" x14ac:dyDescent="0.25">
      <c r="A158" t="s">
        <v>16</v>
      </c>
      <c r="B158" s="55">
        <v>40815</v>
      </c>
      <c r="C158" s="204">
        <v>14</v>
      </c>
      <c r="D158" s="16" t="s">
        <v>244</v>
      </c>
      <c r="E158" s="44" t="s">
        <v>29</v>
      </c>
    </row>
    <row r="159" spans="1:5" x14ac:dyDescent="0.25">
      <c r="A159" t="s">
        <v>14</v>
      </c>
      <c r="B159" s="55">
        <v>40815</v>
      </c>
      <c r="C159" s="204">
        <v>40</v>
      </c>
      <c r="D159" s="16" t="s">
        <v>245</v>
      </c>
      <c r="E159" s="44" t="s">
        <v>29</v>
      </c>
    </row>
    <row r="160" spans="1:5" x14ac:dyDescent="0.25">
      <c r="A160" t="s">
        <v>8</v>
      </c>
      <c r="B160" s="55">
        <v>40816</v>
      </c>
      <c r="C160" s="204">
        <v>20</v>
      </c>
      <c r="D160" s="16" t="s">
        <v>246</v>
      </c>
      <c r="E160" s="44" t="s">
        <v>29</v>
      </c>
    </row>
    <row r="161" spans="1:7" x14ac:dyDescent="0.25">
      <c r="A161" s="45" t="s">
        <v>124</v>
      </c>
      <c r="B161" s="46">
        <v>40819</v>
      </c>
      <c r="C161" s="216">
        <v>-12</v>
      </c>
      <c r="D161" s="47" t="s">
        <v>247</v>
      </c>
      <c r="E161" s="48" t="s">
        <v>124</v>
      </c>
    </row>
    <row r="162" spans="1:7" x14ac:dyDescent="0.25">
      <c r="A162" s="45" t="s">
        <v>124</v>
      </c>
      <c r="B162" s="46">
        <v>40819</v>
      </c>
      <c r="C162" s="216">
        <v>-42</v>
      </c>
      <c r="D162" s="47" t="s">
        <v>248</v>
      </c>
      <c r="E162" s="48" t="s">
        <v>124</v>
      </c>
    </row>
    <row r="163" spans="1:7" x14ac:dyDescent="0.25">
      <c r="A163" s="49" t="s">
        <v>129</v>
      </c>
      <c r="B163" s="50">
        <v>40824</v>
      </c>
      <c r="C163" s="213">
        <v>37.799999999999997</v>
      </c>
      <c r="D163" s="51" t="s">
        <v>247</v>
      </c>
      <c r="E163" s="52" t="s">
        <v>129</v>
      </c>
    </row>
    <row r="164" spans="1:7" x14ac:dyDescent="0.25">
      <c r="A164" s="45" t="s">
        <v>180</v>
      </c>
      <c r="B164" s="46">
        <v>40824</v>
      </c>
      <c r="C164" s="216">
        <v>-442.5</v>
      </c>
      <c r="D164" s="47" t="s">
        <v>249</v>
      </c>
      <c r="E164" s="45" t="s">
        <v>180</v>
      </c>
    </row>
    <row r="165" spans="1:7" x14ac:dyDescent="0.25">
      <c r="A165" s="54" t="s">
        <v>10</v>
      </c>
      <c r="B165" s="55">
        <v>40824</v>
      </c>
      <c r="C165" s="211">
        <v>-12</v>
      </c>
      <c r="D165" s="56" t="s">
        <v>250</v>
      </c>
      <c r="E165" s="54" t="s">
        <v>29</v>
      </c>
    </row>
    <row r="166" spans="1:7" x14ac:dyDescent="0.25">
      <c r="A166" s="54" t="s">
        <v>5</v>
      </c>
      <c r="B166" s="55">
        <v>40824</v>
      </c>
      <c r="C166" s="211">
        <v>20</v>
      </c>
      <c r="D166" s="56" t="s">
        <v>251</v>
      </c>
      <c r="E166" s="54" t="s">
        <v>29</v>
      </c>
    </row>
    <row r="167" spans="1:7" x14ac:dyDescent="0.25">
      <c r="A167" s="54" t="s">
        <v>6</v>
      </c>
      <c r="B167" s="55">
        <v>40824</v>
      </c>
      <c r="C167" s="211">
        <v>48</v>
      </c>
      <c r="D167" s="56" t="s">
        <v>252</v>
      </c>
      <c r="E167" s="54" t="s">
        <v>29</v>
      </c>
    </row>
    <row r="168" spans="1:7" x14ac:dyDescent="0.25">
      <c r="A168" s="54" t="s">
        <v>7</v>
      </c>
      <c r="B168" s="55">
        <v>40824</v>
      </c>
      <c r="C168" s="211">
        <v>19</v>
      </c>
      <c r="D168" s="56" t="s">
        <v>253</v>
      </c>
      <c r="E168" s="54" t="s">
        <v>29</v>
      </c>
    </row>
    <row r="169" spans="1:7" x14ac:dyDescent="0.25">
      <c r="A169" s="54" t="s">
        <v>9</v>
      </c>
      <c r="B169" s="55">
        <v>40824</v>
      </c>
      <c r="C169" s="211">
        <v>7</v>
      </c>
      <c r="D169" s="56" t="s">
        <v>254</v>
      </c>
      <c r="E169" s="54" t="s">
        <v>29</v>
      </c>
    </row>
    <row r="170" spans="1:7" x14ac:dyDescent="0.25">
      <c r="A170" s="54" t="s">
        <v>161</v>
      </c>
      <c r="B170" s="55">
        <v>40824</v>
      </c>
      <c r="C170" s="211">
        <v>85</v>
      </c>
      <c r="D170" s="56" t="s">
        <v>255</v>
      </c>
      <c r="E170" s="54" t="s">
        <v>29</v>
      </c>
    </row>
    <row r="171" spans="1:7" x14ac:dyDescent="0.25">
      <c r="A171" s="54" t="s">
        <v>14</v>
      </c>
      <c r="B171" s="55">
        <v>40824</v>
      </c>
      <c r="C171" s="211">
        <v>20</v>
      </c>
      <c r="D171" s="56" t="s">
        <v>256</v>
      </c>
      <c r="E171" s="54" t="s">
        <v>29</v>
      </c>
    </row>
    <row r="172" spans="1:7" x14ac:dyDescent="0.25">
      <c r="A172" s="54" t="s">
        <v>15</v>
      </c>
      <c r="B172" s="55">
        <v>40824</v>
      </c>
      <c r="C172" s="211">
        <v>40</v>
      </c>
      <c r="D172" s="56" t="s">
        <v>257</v>
      </c>
      <c r="E172" s="54" t="s">
        <v>29</v>
      </c>
      <c r="G172" s="6"/>
    </row>
    <row r="173" spans="1:7" x14ac:dyDescent="0.25">
      <c r="A173" s="54" t="s">
        <v>106</v>
      </c>
      <c r="B173" s="55">
        <v>40824</v>
      </c>
      <c r="C173" s="211">
        <v>71</v>
      </c>
      <c r="D173" s="56" t="s">
        <v>258</v>
      </c>
      <c r="E173" s="54" t="s">
        <v>29</v>
      </c>
    </row>
    <row r="174" spans="1:7" x14ac:dyDescent="0.25">
      <c r="A174" s="45" t="s">
        <v>124</v>
      </c>
      <c r="B174" s="46">
        <v>40827</v>
      </c>
      <c r="C174" s="216">
        <v>-12</v>
      </c>
      <c r="D174" s="47" t="s">
        <v>259</v>
      </c>
      <c r="E174" s="45" t="s">
        <v>124</v>
      </c>
    </row>
    <row r="175" spans="1:7" x14ac:dyDescent="0.25">
      <c r="A175" s="45" t="s">
        <v>124</v>
      </c>
      <c r="B175" s="46">
        <v>40827</v>
      </c>
      <c r="C175" s="216">
        <v>-42</v>
      </c>
      <c r="D175" s="47" t="s">
        <v>260</v>
      </c>
      <c r="E175" s="45" t="s">
        <v>124</v>
      </c>
    </row>
    <row r="176" spans="1:7" x14ac:dyDescent="0.25">
      <c r="A176" s="49" t="s">
        <v>129</v>
      </c>
      <c r="B176" s="50">
        <v>40833</v>
      </c>
      <c r="C176" s="213">
        <v>125.59</v>
      </c>
      <c r="D176" s="51" t="s">
        <v>259</v>
      </c>
      <c r="E176" s="52" t="s">
        <v>129</v>
      </c>
    </row>
    <row r="177" spans="1:5" x14ac:dyDescent="0.25">
      <c r="A177" s="45" t="s">
        <v>124</v>
      </c>
      <c r="B177" s="46">
        <v>40833</v>
      </c>
      <c r="C177" s="216">
        <v>-12</v>
      </c>
      <c r="D177" s="47" t="s">
        <v>261</v>
      </c>
      <c r="E177" s="45" t="s">
        <v>124</v>
      </c>
    </row>
    <row r="178" spans="1:5" x14ac:dyDescent="0.25">
      <c r="A178" s="45" t="s">
        <v>124</v>
      </c>
      <c r="B178" s="46">
        <v>40833</v>
      </c>
      <c r="C178" s="216">
        <v>-42</v>
      </c>
      <c r="D178" s="47" t="s">
        <v>262</v>
      </c>
      <c r="E178" s="45" t="s">
        <v>124</v>
      </c>
    </row>
    <row r="179" spans="1:5" x14ac:dyDescent="0.25">
      <c r="A179" s="49" t="s">
        <v>129</v>
      </c>
      <c r="B179" s="50">
        <v>40839</v>
      </c>
      <c r="C179" s="213">
        <v>14.06</v>
      </c>
      <c r="D179" s="51" t="s">
        <v>261</v>
      </c>
      <c r="E179" s="52" t="s">
        <v>129</v>
      </c>
    </row>
    <row r="180" spans="1:5" x14ac:dyDescent="0.25">
      <c r="A180" s="45" t="s">
        <v>124</v>
      </c>
      <c r="B180" s="46">
        <v>40839</v>
      </c>
      <c r="C180" s="216">
        <v>-12</v>
      </c>
      <c r="D180" s="47" t="s">
        <v>263</v>
      </c>
      <c r="E180" s="45" t="s">
        <v>124</v>
      </c>
    </row>
    <row r="181" spans="1:5" x14ac:dyDescent="0.25">
      <c r="A181" s="45" t="s">
        <v>124</v>
      </c>
      <c r="B181" s="46">
        <v>40839</v>
      </c>
      <c r="C181" s="216">
        <v>-42</v>
      </c>
      <c r="D181" s="47" t="s">
        <v>264</v>
      </c>
      <c r="E181" s="45" t="s">
        <v>124</v>
      </c>
    </row>
    <row r="182" spans="1:5" x14ac:dyDescent="0.25">
      <c r="A182" s="45" t="s">
        <v>124</v>
      </c>
      <c r="B182" s="46">
        <v>40845</v>
      </c>
      <c r="C182" s="216">
        <v>-12</v>
      </c>
      <c r="D182" s="47" t="s">
        <v>265</v>
      </c>
      <c r="E182" s="45" t="s">
        <v>124</v>
      </c>
    </row>
    <row r="183" spans="1:5" x14ac:dyDescent="0.25">
      <c r="A183" s="45" t="s">
        <v>124</v>
      </c>
      <c r="B183" s="46">
        <v>40845</v>
      </c>
      <c r="C183" s="216">
        <v>-42</v>
      </c>
      <c r="D183" s="47" t="s">
        <v>266</v>
      </c>
      <c r="E183" s="45" t="s">
        <v>124</v>
      </c>
    </row>
    <row r="184" spans="1:5" x14ac:dyDescent="0.25">
      <c r="A184" s="54" t="s">
        <v>8</v>
      </c>
      <c r="B184" s="55">
        <v>40845</v>
      </c>
      <c r="C184" s="211">
        <v>20</v>
      </c>
      <c r="D184" s="56" t="s">
        <v>267</v>
      </c>
      <c r="E184" s="54" t="s">
        <v>29</v>
      </c>
    </row>
    <row r="185" spans="1:5" x14ac:dyDescent="0.25">
      <c r="A185" s="54" t="s">
        <v>106</v>
      </c>
      <c r="B185" s="55">
        <v>40845</v>
      </c>
      <c r="C185" s="211">
        <v>29</v>
      </c>
      <c r="D185" s="56" t="s">
        <v>268</v>
      </c>
      <c r="E185" s="54" t="s">
        <v>29</v>
      </c>
    </row>
    <row r="186" spans="1:5" x14ac:dyDescent="0.25">
      <c r="A186" s="54" t="s">
        <v>11</v>
      </c>
      <c r="B186" s="55">
        <v>40845</v>
      </c>
      <c r="C186" s="211">
        <v>20</v>
      </c>
      <c r="D186" s="56" t="s">
        <v>269</v>
      </c>
      <c r="E186" s="54" t="s">
        <v>126</v>
      </c>
    </row>
    <row r="187" spans="1:5" x14ac:dyDescent="0.25">
      <c r="A187" s="54" t="s">
        <v>5</v>
      </c>
      <c r="B187" s="55">
        <v>40846</v>
      </c>
      <c r="C187" s="211">
        <v>11</v>
      </c>
      <c r="D187" s="56" t="s">
        <v>270</v>
      </c>
      <c r="E187" s="54" t="s">
        <v>29</v>
      </c>
    </row>
    <row r="188" spans="1:5" x14ac:dyDescent="0.25">
      <c r="A188" s="54" t="s">
        <v>13</v>
      </c>
      <c r="B188" s="55">
        <v>40847</v>
      </c>
      <c r="C188" s="211">
        <v>36</v>
      </c>
      <c r="D188" s="16" t="s">
        <v>271</v>
      </c>
      <c r="E188" s="54" t="s">
        <v>126</v>
      </c>
    </row>
    <row r="189" spans="1:5" x14ac:dyDescent="0.25">
      <c r="A189" s="49" t="s">
        <v>129</v>
      </c>
      <c r="B189" s="50">
        <v>40821</v>
      </c>
      <c r="C189" s="213">
        <v>42.69</v>
      </c>
      <c r="D189" s="51" t="s">
        <v>265</v>
      </c>
      <c r="E189" s="52" t="s">
        <v>129</v>
      </c>
    </row>
    <row r="190" spans="1:5" x14ac:dyDescent="0.25">
      <c r="A190" s="45" t="s">
        <v>124</v>
      </c>
      <c r="B190" s="46">
        <v>40854</v>
      </c>
      <c r="C190" s="216">
        <v>-12</v>
      </c>
      <c r="D190" s="47" t="s">
        <v>272</v>
      </c>
      <c r="E190" s="45" t="s">
        <v>124</v>
      </c>
    </row>
    <row r="191" spans="1:5" x14ac:dyDescent="0.25">
      <c r="A191" s="45" t="s">
        <v>124</v>
      </c>
      <c r="B191" s="46">
        <v>40854</v>
      </c>
      <c r="C191" s="216">
        <v>-42</v>
      </c>
      <c r="D191" s="47" t="s">
        <v>273</v>
      </c>
      <c r="E191" s="45" t="s">
        <v>124</v>
      </c>
    </row>
    <row r="192" spans="1:5" x14ac:dyDescent="0.25">
      <c r="A192" s="49" t="s">
        <v>129</v>
      </c>
      <c r="B192" s="50">
        <v>40861</v>
      </c>
      <c r="C192" s="213">
        <v>5.81</v>
      </c>
      <c r="D192" s="51" t="s">
        <v>273</v>
      </c>
      <c r="E192" s="52" t="s">
        <v>129</v>
      </c>
    </row>
    <row r="193" spans="1:10" x14ac:dyDescent="0.25">
      <c r="A193" s="45" t="s">
        <v>124</v>
      </c>
      <c r="B193" s="46">
        <v>40861</v>
      </c>
      <c r="C193" s="216">
        <v>-12</v>
      </c>
      <c r="D193" s="47" t="s">
        <v>274</v>
      </c>
      <c r="E193" s="45" t="s">
        <v>124</v>
      </c>
    </row>
    <row r="194" spans="1:10" x14ac:dyDescent="0.25">
      <c r="A194" s="45" t="s">
        <v>124</v>
      </c>
      <c r="B194" s="46">
        <v>40861</v>
      </c>
      <c r="C194" s="216">
        <v>-42</v>
      </c>
      <c r="D194" s="47" t="s">
        <v>275</v>
      </c>
      <c r="E194" s="45" t="s">
        <v>124</v>
      </c>
    </row>
    <row r="195" spans="1:10" x14ac:dyDescent="0.25">
      <c r="A195" s="45" t="s">
        <v>124</v>
      </c>
      <c r="B195" s="46">
        <v>40868</v>
      </c>
      <c r="C195" s="216">
        <v>-12</v>
      </c>
      <c r="D195" s="47" t="s">
        <v>276</v>
      </c>
      <c r="E195" s="45" t="s">
        <v>124</v>
      </c>
    </row>
    <row r="196" spans="1:10" x14ac:dyDescent="0.25">
      <c r="A196" s="45" t="s">
        <v>124</v>
      </c>
      <c r="B196" s="46">
        <v>40868</v>
      </c>
      <c r="C196" s="216">
        <v>-42</v>
      </c>
      <c r="D196" s="47" t="s">
        <v>277</v>
      </c>
      <c r="E196" s="45" t="s">
        <v>124</v>
      </c>
    </row>
    <row r="197" spans="1:10" s="54" customFormat="1" x14ac:dyDescent="0.25">
      <c r="A197" s="54" t="s">
        <v>11</v>
      </c>
      <c r="B197" s="55">
        <v>40871</v>
      </c>
      <c r="C197" s="211">
        <v>20</v>
      </c>
      <c r="D197" s="56" t="s">
        <v>278</v>
      </c>
      <c r="E197" s="54" t="s">
        <v>126</v>
      </c>
    </row>
    <row r="198" spans="1:10" x14ac:dyDescent="0.25">
      <c r="A198" s="45" t="s">
        <v>124</v>
      </c>
      <c r="B198" s="46">
        <v>40875</v>
      </c>
      <c r="C198" s="216">
        <v>-12</v>
      </c>
      <c r="D198" s="47" t="s">
        <v>279</v>
      </c>
      <c r="E198" s="45" t="s">
        <v>124</v>
      </c>
      <c r="J198" s="6"/>
    </row>
    <row r="199" spans="1:10" x14ac:dyDescent="0.25">
      <c r="A199" s="45" t="s">
        <v>124</v>
      </c>
      <c r="B199" s="46">
        <v>40875</v>
      </c>
      <c r="C199" s="216">
        <v>-42</v>
      </c>
      <c r="D199" s="47" t="s">
        <v>280</v>
      </c>
      <c r="E199" s="45" t="s">
        <v>124</v>
      </c>
    </row>
    <row r="200" spans="1:10" x14ac:dyDescent="0.25">
      <c r="A200" s="54" t="s">
        <v>5</v>
      </c>
      <c r="B200" s="55">
        <v>40877</v>
      </c>
      <c r="C200" s="211">
        <v>20</v>
      </c>
      <c r="D200" s="56" t="s">
        <v>281</v>
      </c>
      <c r="E200" s="54" t="s">
        <v>29</v>
      </c>
    </row>
    <row r="201" spans="1:10" x14ac:dyDescent="0.25">
      <c r="A201" s="54" t="s">
        <v>8</v>
      </c>
      <c r="B201" s="55">
        <v>40877</v>
      </c>
      <c r="C201" s="211">
        <v>8</v>
      </c>
      <c r="D201" s="56" t="s">
        <v>282</v>
      </c>
      <c r="E201" s="54" t="s">
        <v>29</v>
      </c>
    </row>
    <row r="202" spans="1:10" x14ac:dyDescent="0.25">
      <c r="A202" s="54" t="s">
        <v>11</v>
      </c>
      <c r="B202" s="55">
        <v>40877</v>
      </c>
      <c r="C202" s="211">
        <v>17</v>
      </c>
      <c r="D202" s="16" t="s">
        <v>253</v>
      </c>
      <c r="E202" s="54" t="s">
        <v>126</v>
      </c>
    </row>
    <row r="203" spans="1:10" x14ac:dyDescent="0.25">
      <c r="A203" s="45" t="s">
        <v>124</v>
      </c>
      <c r="B203" s="46">
        <v>40883</v>
      </c>
      <c r="C203" s="216">
        <v>-12</v>
      </c>
      <c r="D203" s="47" t="s">
        <v>283</v>
      </c>
      <c r="E203" s="45" t="s">
        <v>124</v>
      </c>
    </row>
    <row r="204" spans="1:10" x14ac:dyDescent="0.25">
      <c r="A204" s="45" t="s">
        <v>124</v>
      </c>
      <c r="B204" s="46">
        <v>40883</v>
      </c>
      <c r="C204" s="216">
        <v>-42</v>
      </c>
      <c r="D204" s="47" t="s">
        <v>284</v>
      </c>
      <c r="E204" s="45" t="s">
        <v>124</v>
      </c>
    </row>
    <row r="205" spans="1:10" x14ac:dyDescent="0.25">
      <c r="A205" s="54" t="s">
        <v>106</v>
      </c>
      <c r="B205" s="55">
        <v>40884</v>
      </c>
      <c r="C205" s="211">
        <v>20</v>
      </c>
      <c r="D205" s="16" t="s">
        <v>285</v>
      </c>
      <c r="E205" s="54" t="s">
        <v>29</v>
      </c>
    </row>
    <row r="206" spans="1:10" x14ac:dyDescent="0.25">
      <c r="A206" s="54" t="s">
        <v>124</v>
      </c>
      <c r="B206" s="55">
        <v>40883</v>
      </c>
      <c r="C206" s="211">
        <v>12</v>
      </c>
      <c r="D206" s="16" t="s">
        <v>286</v>
      </c>
      <c r="E206" s="54" t="s">
        <v>124</v>
      </c>
    </row>
    <row r="207" spans="1:10" x14ac:dyDescent="0.25">
      <c r="A207" s="45" t="s">
        <v>124</v>
      </c>
      <c r="B207" s="46">
        <v>40888</v>
      </c>
      <c r="C207" s="216">
        <v>-12</v>
      </c>
      <c r="D207" s="47" t="s">
        <v>287</v>
      </c>
      <c r="E207" s="45" t="s">
        <v>124</v>
      </c>
    </row>
    <row r="208" spans="1:10" x14ac:dyDescent="0.25">
      <c r="A208" s="45" t="s">
        <v>124</v>
      </c>
      <c r="B208" s="46">
        <v>40888</v>
      </c>
      <c r="C208" s="216">
        <v>-42</v>
      </c>
      <c r="D208" s="47" t="s">
        <v>288</v>
      </c>
      <c r="E208" s="45" t="s">
        <v>124</v>
      </c>
    </row>
    <row r="209" spans="1:6" x14ac:dyDescent="0.25">
      <c r="A209" s="54" t="s">
        <v>15</v>
      </c>
      <c r="B209" s="55">
        <v>40894</v>
      </c>
      <c r="C209" s="211">
        <v>7</v>
      </c>
      <c r="D209" s="56" t="s">
        <v>289</v>
      </c>
      <c r="E209" s="54" t="s">
        <v>29</v>
      </c>
    </row>
    <row r="210" spans="1:6" x14ac:dyDescent="0.25">
      <c r="A210" s="54" t="s">
        <v>106</v>
      </c>
      <c r="B210" s="55">
        <v>40894</v>
      </c>
      <c r="C210" s="211">
        <v>4</v>
      </c>
      <c r="D210" s="56" t="s">
        <v>290</v>
      </c>
      <c r="E210" s="54" t="s">
        <v>29</v>
      </c>
    </row>
    <row r="211" spans="1:6" x14ac:dyDescent="0.25">
      <c r="A211" s="54" t="s">
        <v>161</v>
      </c>
      <c r="B211" s="55">
        <v>40894</v>
      </c>
      <c r="C211" s="211">
        <v>57</v>
      </c>
      <c r="D211" s="56" t="s">
        <v>291</v>
      </c>
      <c r="E211" s="54" t="s">
        <v>29</v>
      </c>
    </row>
    <row r="212" spans="1:6" x14ac:dyDescent="0.25">
      <c r="A212" s="54" t="s">
        <v>5</v>
      </c>
      <c r="B212" s="55">
        <v>40894</v>
      </c>
      <c r="C212" s="211">
        <v>-1</v>
      </c>
      <c r="D212" s="56" t="s">
        <v>292</v>
      </c>
      <c r="E212" s="54" t="s">
        <v>29</v>
      </c>
    </row>
    <row r="213" spans="1:6" x14ac:dyDescent="0.25">
      <c r="A213" s="54" t="s">
        <v>180</v>
      </c>
      <c r="B213" s="55">
        <v>40894</v>
      </c>
      <c r="C213" s="211">
        <v>-5</v>
      </c>
      <c r="D213" s="56" t="s">
        <v>293</v>
      </c>
      <c r="E213" s="54" t="s">
        <v>29</v>
      </c>
    </row>
    <row r="214" spans="1:6" x14ac:dyDescent="0.25">
      <c r="A214" s="54" t="s">
        <v>180</v>
      </c>
      <c r="B214" s="55">
        <v>40894</v>
      </c>
      <c r="C214" s="211">
        <v>-8.8000000000000007</v>
      </c>
      <c r="D214" s="56" t="s">
        <v>294</v>
      </c>
      <c r="E214" s="54" t="s">
        <v>29</v>
      </c>
    </row>
    <row r="215" spans="1:6" x14ac:dyDescent="0.25">
      <c r="A215" s="54" t="s">
        <v>180</v>
      </c>
      <c r="B215" s="55">
        <v>40894</v>
      </c>
      <c r="C215" s="211">
        <v>-561.9</v>
      </c>
      <c r="D215" s="56" t="s">
        <v>295</v>
      </c>
      <c r="E215" s="54" t="s">
        <v>29</v>
      </c>
    </row>
    <row r="216" spans="1:6" x14ac:dyDescent="0.25">
      <c r="A216" s="54" t="s">
        <v>180</v>
      </c>
      <c r="B216" s="55">
        <v>40894</v>
      </c>
      <c r="C216" s="211">
        <v>-22.5</v>
      </c>
      <c r="D216" s="56" t="s">
        <v>296</v>
      </c>
      <c r="E216" s="54" t="s">
        <v>29</v>
      </c>
    </row>
    <row r="217" spans="1:6" x14ac:dyDescent="0.25">
      <c r="A217" s="54" t="s">
        <v>180</v>
      </c>
      <c r="B217" s="55">
        <v>40894</v>
      </c>
      <c r="C217" s="211">
        <v>-23</v>
      </c>
      <c r="D217" s="56" t="s">
        <v>297</v>
      </c>
      <c r="E217" s="54" t="s">
        <v>29</v>
      </c>
    </row>
    <row r="218" spans="1:6" x14ac:dyDescent="0.25">
      <c r="A218" s="54" t="s">
        <v>180</v>
      </c>
      <c r="B218" s="55">
        <v>40894</v>
      </c>
      <c r="C218" s="211">
        <v>-20</v>
      </c>
      <c r="D218" s="56" t="s">
        <v>298</v>
      </c>
      <c r="E218" s="54" t="s">
        <v>29</v>
      </c>
      <c r="F218" s="45" t="s">
        <v>299</v>
      </c>
    </row>
    <row r="219" spans="1:6" x14ac:dyDescent="0.25">
      <c r="A219" s="45" t="s">
        <v>124</v>
      </c>
      <c r="B219" s="46">
        <v>40896</v>
      </c>
      <c r="C219" s="216">
        <v>-12</v>
      </c>
      <c r="D219" s="47" t="s">
        <v>300</v>
      </c>
      <c r="E219" s="45" t="s">
        <v>124</v>
      </c>
    </row>
    <row r="220" spans="1:6" x14ac:dyDescent="0.25">
      <c r="A220" s="45" t="s">
        <v>124</v>
      </c>
      <c r="B220" s="46">
        <v>40896</v>
      </c>
      <c r="C220" s="216">
        <v>-42</v>
      </c>
      <c r="D220" s="47" t="s">
        <v>301</v>
      </c>
      <c r="E220" s="45" t="s">
        <v>124</v>
      </c>
    </row>
    <row r="221" spans="1:6" x14ac:dyDescent="0.25">
      <c r="A221" s="54" t="s">
        <v>14</v>
      </c>
      <c r="B221" s="55">
        <v>41266</v>
      </c>
      <c r="C221" s="211">
        <v>3</v>
      </c>
      <c r="D221" s="56" t="s">
        <v>302</v>
      </c>
      <c r="E221" s="54" t="s">
        <v>29</v>
      </c>
    </row>
    <row r="222" spans="1:6" x14ac:dyDescent="0.25">
      <c r="A222" s="45" t="s">
        <v>124</v>
      </c>
      <c r="B222" s="46">
        <v>41269</v>
      </c>
      <c r="C222" s="216">
        <v>-12</v>
      </c>
      <c r="D222" s="47" t="s">
        <v>303</v>
      </c>
      <c r="E222" s="45" t="s">
        <v>124</v>
      </c>
    </row>
    <row r="223" spans="1:6" x14ac:dyDescent="0.25">
      <c r="A223" s="45" t="s">
        <v>124</v>
      </c>
      <c r="B223" s="46">
        <v>41269</v>
      </c>
      <c r="C223" s="216">
        <v>-42</v>
      </c>
      <c r="D223" s="47" t="s">
        <v>304</v>
      </c>
      <c r="E223" s="45" t="s">
        <v>124</v>
      </c>
    </row>
    <row r="226" spans="1:5" x14ac:dyDescent="0.25">
      <c r="A226" s="54" t="s">
        <v>10</v>
      </c>
      <c r="B226" s="217">
        <v>41260</v>
      </c>
      <c r="C226" s="216">
        <v>30</v>
      </c>
      <c r="D226" s="16" t="s">
        <v>305</v>
      </c>
      <c r="E226" s="54" t="s">
        <v>29</v>
      </c>
    </row>
    <row r="227" spans="1:5" x14ac:dyDescent="0.25">
      <c r="A227" s="54" t="s">
        <v>14</v>
      </c>
      <c r="B227" s="217">
        <v>41266</v>
      </c>
      <c r="C227" s="216">
        <v>2</v>
      </c>
      <c r="D227" s="16" t="s">
        <v>305</v>
      </c>
      <c r="E227" s="54" t="s">
        <v>29</v>
      </c>
    </row>
  </sheetData>
  <mergeCells count="1">
    <mergeCell ref="A1:E1"/>
  </mergeCells>
  <conditionalFormatting sqref="A1:E1 C2:C65536">
    <cfRule type="cellIs" dxfId="79" priority="1" stopIfTrue="1" operator="lessThan">
      <formula>0</formula>
    </cfRule>
    <cfRule type="cellIs" dxfId="78" priority="2" stopIfTrue="1" operator="greaterThan">
      <formula>0</formula>
    </cfRule>
  </conditionalFormatting>
  <pageMargins left="0.75" right="0.75" top="1" bottom="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1"/>
  </sheetPr>
  <dimension ref="A1:N91"/>
  <sheetViews>
    <sheetView workbookViewId="0">
      <pane ySplit="1860" topLeftCell="A76" activePane="bottomLeft"/>
      <selection activeCell="H32" sqref="H32:K32"/>
      <selection pane="bottomLeft" activeCell="H32" sqref="H32:K32"/>
    </sheetView>
  </sheetViews>
  <sheetFormatPr defaultColWidth="8.5703125" defaultRowHeight="15" x14ac:dyDescent="0.25"/>
  <cols>
    <col min="1" max="1" width="9.140625" customWidth="1"/>
    <col min="2" max="14" width="4.140625" customWidth="1"/>
    <col min="257" max="257" width="9.140625" customWidth="1"/>
    <col min="258" max="270" width="4.140625" customWidth="1"/>
    <col min="513" max="513" width="9.140625" customWidth="1"/>
    <col min="514" max="526" width="4.140625" customWidth="1"/>
    <col min="769" max="769" width="9.140625" customWidth="1"/>
    <col min="770" max="782" width="4.140625" customWidth="1"/>
    <col min="1025" max="1025" width="9.140625" customWidth="1"/>
    <col min="1026" max="1038" width="4.140625" customWidth="1"/>
    <col min="1281" max="1281" width="9.140625" customWidth="1"/>
    <col min="1282" max="1294" width="4.140625" customWidth="1"/>
    <col min="1537" max="1537" width="9.140625" customWidth="1"/>
    <col min="1538" max="1550" width="4.140625" customWidth="1"/>
    <col min="1793" max="1793" width="9.140625" customWidth="1"/>
    <col min="1794" max="1806" width="4.140625" customWidth="1"/>
    <col min="2049" max="2049" width="9.140625" customWidth="1"/>
    <col min="2050" max="2062" width="4.140625" customWidth="1"/>
    <col min="2305" max="2305" width="9.140625" customWidth="1"/>
    <col min="2306" max="2318" width="4.140625" customWidth="1"/>
    <col min="2561" max="2561" width="9.140625" customWidth="1"/>
    <col min="2562" max="2574" width="4.140625" customWidth="1"/>
    <col min="2817" max="2817" width="9.140625" customWidth="1"/>
    <col min="2818" max="2830" width="4.140625" customWidth="1"/>
    <col min="3073" max="3073" width="9.140625" customWidth="1"/>
    <col min="3074" max="3086" width="4.140625" customWidth="1"/>
    <col min="3329" max="3329" width="9.140625" customWidth="1"/>
    <col min="3330" max="3342" width="4.140625" customWidth="1"/>
    <col min="3585" max="3585" width="9.140625" customWidth="1"/>
    <col min="3586" max="3598" width="4.140625" customWidth="1"/>
    <col min="3841" max="3841" width="9.140625" customWidth="1"/>
    <col min="3842" max="3854" width="4.140625" customWidth="1"/>
    <col min="4097" max="4097" width="9.140625" customWidth="1"/>
    <col min="4098" max="4110" width="4.140625" customWidth="1"/>
    <col min="4353" max="4353" width="9.140625" customWidth="1"/>
    <col min="4354" max="4366" width="4.140625" customWidth="1"/>
    <col min="4609" max="4609" width="9.140625" customWidth="1"/>
    <col min="4610" max="4622" width="4.140625" customWidth="1"/>
    <col min="4865" max="4865" width="9.140625" customWidth="1"/>
    <col min="4866" max="4878" width="4.140625" customWidth="1"/>
    <col min="5121" max="5121" width="9.140625" customWidth="1"/>
    <col min="5122" max="5134" width="4.140625" customWidth="1"/>
    <col min="5377" max="5377" width="9.140625" customWidth="1"/>
    <col min="5378" max="5390" width="4.140625" customWidth="1"/>
    <col min="5633" max="5633" width="9.140625" customWidth="1"/>
    <col min="5634" max="5646" width="4.140625" customWidth="1"/>
    <col min="5889" max="5889" width="9.140625" customWidth="1"/>
    <col min="5890" max="5902" width="4.140625" customWidth="1"/>
    <col min="6145" max="6145" width="9.140625" customWidth="1"/>
    <col min="6146" max="6158" width="4.140625" customWidth="1"/>
    <col min="6401" max="6401" width="9.140625" customWidth="1"/>
    <col min="6402" max="6414" width="4.140625" customWidth="1"/>
    <col min="6657" max="6657" width="9.140625" customWidth="1"/>
    <col min="6658" max="6670" width="4.140625" customWidth="1"/>
    <col min="6913" max="6913" width="9.140625" customWidth="1"/>
    <col min="6914" max="6926" width="4.140625" customWidth="1"/>
    <col min="7169" max="7169" width="9.140625" customWidth="1"/>
    <col min="7170" max="7182" width="4.140625" customWidth="1"/>
    <col min="7425" max="7425" width="9.140625" customWidth="1"/>
    <col min="7426" max="7438" width="4.140625" customWidth="1"/>
    <col min="7681" max="7681" width="9.140625" customWidth="1"/>
    <col min="7682" max="7694" width="4.140625" customWidth="1"/>
    <col min="7937" max="7937" width="9.140625" customWidth="1"/>
    <col min="7938" max="7950" width="4.140625" customWidth="1"/>
    <col min="8193" max="8193" width="9.140625" customWidth="1"/>
    <col min="8194" max="8206" width="4.140625" customWidth="1"/>
    <col min="8449" max="8449" width="9.140625" customWidth="1"/>
    <col min="8450" max="8462" width="4.140625" customWidth="1"/>
    <col min="8705" max="8705" width="9.140625" customWidth="1"/>
    <col min="8706" max="8718" width="4.140625" customWidth="1"/>
    <col min="8961" max="8961" width="9.140625" customWidth="1"/>
    <col min="8962" max="8974" width="4.140625" customWidth="1"/>
    <col min="9217" max="9217" width="9.140625" customWidth="1"/>
    <col min="9218" max="9230" width="4.140625" customWidth="1"/>
    <col min="9473" max="9473" width="9.140625" customWidth="1"/>
    <col min="9474" max="9486" width="4.140625" customWidth="1"/>
    <col min="9729" max="9729" width="9.140625" customWidth="1"/>
    <col min="9730" max="9742" width="4.140625" customWidth="1"/>
    <col min="9985" max="9985" width="9.140625" customWidth="1"/>
    <col min="9986" max="9998" width="4.140625" customWidth="1"/>
    <col min="10241" max="10241" width="9.140625" customWidth="1"/>
    <col min="10242" max="10254" width="4.140625" customWidth="1"/>
    <col min="10497" max="10497" width="9.140625" customWidth="1"/>
    <col min="10498" max="10510" width="4.140625" customWidth="1"/>
    <col min="10753" max="10753" width="9.140625" customWidth="1"/>
    <col min="10754" max="10766" width="4.140625" customWidth="1"/>
    <col min="11009" max="11009" width="9.140625" customWidth="1"/>
    <col min="11010" max="11022" width="4.140625" customWidth="1"/>
    <col min="11265" max="11265" width="9.140625" customWidth="1"/>
    <col min="11266" max="11278" width="4.140625" customWidth="1"/>
    <col min="11521" max="11521" width="9.140625" customWidth="1"/>
    <col min="11522" max="11534" width="4.140625" customWidth="1"/>
    <col min="11777" max="11777" width="9.140625" customWidth="1"/>
    <col min="11778" max="11790" width="4.140625" customWidth="1"/>
    <col min="12033" max="12033" width="9.140625" customWidth="1"/>
    <col min="12034" max="12046" width="4.140625" customWidth="1"/>
    <col min="12289" max="12289" width="9.140625" customWidth="1"/>
    <col min="12290" max="12302" width="4.140625" customWidth="1"/>
    <col min="12545" max="12545" width="9.140625" customWidth="1"/>
    <col min="12546" max="12558" width="4.140625" customWidth="1"/>
    <col min="12801" max="12801" width="9.140625" customWidth="1"/>
    <col min="12802" max="12814" width="4.140625" customWidth="1"/>
    <col min="13057" max="13057" width="9.140625" customWidth="1"/>
    <col min="13058" max="13070" width="4.140625" customWidth="1"/>
    <col min="13313" max="13313" width="9.140625" customWidth="1"/>
    <col min="13314" max="13326" width="4.140625" customWidth="1"/>
    <col min="13569" max="13569" width="9.140625" customWidth="1"/>
    <col min="13570" max="13582" width="4.140625" customWidth="1"/>
    <col min="13825" max="13825" width="9.140625" customWidth="1"/>
    <col min="13826" max="13838" width="4.140625" customWidth="1"/>
    <col min="14081" max="14081" width="9.140625" customWidth="1"/>
    <col min="14082" max="14094" width="4.140625" customWidth="1"/>
    <col min="14337" max="14337" width="9.140625" customWidth="1"/>
    <col min="14338" max="14350" width="4.140625" customWidth="1"/>
    <col min="14593" max="14593" width="9.140625" customWidth="1"/>
    <col min="14594" max="14606" width="4.140625" customWidth="1"/>
    <col min="14849" max="14849" width="9.140625" customWidth="1"/>
    <col min="14850" max="14862" width="4.140625" customWidth="1"/>
    <col min="15105" max="15105" width="9.140625" customWidth="1"/>
    <col min="15106" max="15118" width="4.140625" customWidth="1"/>
    <col min="15361" max="15361" width="9.140625" customWidth="1"/>
    <col min="15362" max="15374" width="4.140625" customWidth="1"/>
    <col min="15617" max="15617" width="9.140625" customWidth="1"/>
    <col min="15618" max="15630" width="4.140625" customWidth="1"/>
    <col min="15873" max="15873" width="9.140625" customWidth="1"/>
    <col min="15874" max="15886" width="4.140625" customWidth="1"/>
    <col min="16129" max="16129" width="9.140625" customWidth="1"/>
    <col min="16130" max="16142" width="4.140625" customWidth="1"/>
  </cols>
  <sheetData>
    <row r="1" spans="1:14" x14ac:dyDescent="0.25">
      <c r="B1" s="1384" t="s">
        <v>30</v>
      </c>
      <c r="C1" s="1384"/>
      <c r="D1" s="1384"/>
      <c r="E1" s="1384"/>
      <c r="F1" s="1384"/>
      <c r="H1" s="1384" t="s">
        <v>31</v>
      </c>
      <c r="I1" s="1384"/>
      <c r="J1" s="1384"/>
      <c r="K1" s="1384"/>
      <c r="L1" s="1384"/>
      <c r="M1" s="1384"/>
      <c r="N1" s="1384"/>
    </row>
    <row r="2" spans="1:14" ht="15.75" thickBot="1" x14ac:dyDescent="0.3">
      <c r="B2" s="40"/>
      <c r="C2" s="40"/>
      <c r="D2" s="40"/>
      <c r="E2" s="40"/>
      <c r="F2" s="40"/>
      <c r="H2" s="40"/>
      <c r="I2" s="40"/>
      <c r="J2" s="40"/>
      <c r="K2" s="40"/>
      <c r="L2" s="16"/>
      <c r="M2" s="16"/>
      <c r="N2" s="16"/>
    </row>
    <row r="3" spans="1:14" ht="15.75" thickBot="1" x14ac:dyDescent="0.3">
      <c r="A3" s="12" t="s">
        <v>32</v>
      </c>
      <c r="B3" s="21">
        <v>8</v>
      </c>
      <c r="C3" s="21">
        <v>12</v>
      </c>
      <c r="D3" s="21">
        <v>13</v>
      </c>
      <c r="E3" s="21">
        <v>23</v>
      </c>
      <c r="F3" s="20">
        <v>45</v>
      </c>
      <c r="G3" s="218"/>
      <c r="H3" s="12">
        <v>2</v>
      </c>
      <c r="I3" s="21">
        <v>6</v>
      </c>
      <c r="J3" s="21">
        <v>10</v>
      </c>
      <c r="K3" s="20">
        <v>11</v>
      </c>
      <c r="L3" s="42"/>
      <c r="M3" s="41"/>
      <c r="N3" s="41"/>
    </row>
    <row r="4" spans="1:14" ht="15.75" thickBot="1" x14ac:dyDescent="0.3">
      <c r="B4" s="40"/>
      <c r="C4" s="40"/>
      <c r="D4" s="40"/>
      <c r="E4" s="40"/>
      <c r="F4" s="40"/>
      <c r="H4" s="40"/>
      <c r="I4" s="40"/>
      <c r="J4" s="40"/>
      <c r="K4" s="40"/>
      <c r="L4" s="40"/>
      <c r="M4" s="40"/>
      <c r="N4" s="40"/>
    </row>
    <row r="5" spans="1:14" ht="15.75" thickBot="1" x14ac:dyDescent="0.3">
      <c r="A5" s="12" t="s">
        <v>33</v>
      </c>
      <c r="B5" s="21">
        <v>8</v>
      </c>
      <c r="C5" s="21">
        <v>12</v>
      </c>
      <c r="D5" s="21">
        <v>13</v>
      </c>
      <c r="E5" s="21">
        <v>23</v>
      </c>
      <c r="F5" s="20">
        <v>45</v>
      </c>
      <c r="G5" s="218"/>
      <c r="H5" s="12">
        <v>1</v>
      </c>
      <c r="I5" s="21">
        <v>3</v>
      </c>
      <c r="J5" s="21">
        <v>4</v>
      </c>
      <c r="K5" s="21">
        <v>5</v>
      </c>
      <c r="L5" s="21">
        <v>7</v>
      </c>
      <c r="M5" s="21">
        <v>8</v>
      </c>
      <c r="N5" s="22">
        <v>9</v>
      </c>
    </row>
    <row r="6" spans="1:14" ht="15.75" thickBot="1" x14ac:dyDescent="0.3"/>
    <row r="7" spans="1:14" ht="15.75" thickBot="1" x14ac:dyDescent="0.3">
      <c r="A7" s="219" t="s">
        <v>34</v>
      </c>
      <c r="B7" s="1385" t="s">
        <v>35</v>
      </c>
      <c r="C7" s="1386"/>
      <c r="D7" s="1386"/>
      <c r="E7" s="1386"/>
      <c r="F7" s="1386"/>
      <c r="G7" s="1386"/>
      <c r="H7" s="1386"/>
      <c r="I7" s="1387"/>
    </row>
    <row r="8" spans="1:14" x14ac:dyDescent="0.25">
      <c r="A8" s="220">
        <v>1</v>
      </c>
      <c r="B8" s="221"/>
      <c r="C8" s="222"/>
      <c r="D8" s="222"/>
      <c r="E8" s="222"/>
      <c r="F8" s="222"/>
      <c r="G8" s="223"/>
      <c r="H8" s="221"/>
      <c r="I8" s="224"/>
    </row>
    <row r="9" spans="1:14" x14ac:dyDescent="0.25">
      <c r="A9" s="225">
        <v>2</v>
      </c>
      <c r="B9" s="226"/>
      <c r="C9" s="227"/>
      <c r="D9" s="227"/>
      <c r="E9" s="227"/>
      <c r="F9" s="227"/>
      <c r="G9" s="228"/>
      <c r="H9" s="226"/>
      <c r="I9" s="229"/>
    </row>
    <row r="10" spans="1:14" x14ac:dyDescent="0.25">
      <c r="A10" s="225">
        <v>3</v>
      </c>
      <c r="B10" s="230">
        <v>3</v>
      </c>
      <c r="C10" s="231">
        <v>11</v>
      </c>
      <c r="D10" s="232">
        <v>13</v>
      </c>
      <c r="E10" s="231">
        <v>18</v>
      </c>
      <c r="F10" s="231">
        <v>21</v>
      </c>
      <c r="G10" s="233"/>
      <c r="H10" s="234">
        <v>4</v>
      </c>
      <c r="I10" s="235">
        <v>5</v>
      </c>
    </row>
    <row r="11" spans="1:14" x14ac:dyDescent="0.25">
      <c r="A11" s="225">
        <v>4</v>
      </c>
      <c r="B11" s="234">
        <v>13</v>
      </c>
      <c r="C11" s="232">
        <v>23</v>
      </c>
      <c r="D11" s="231">
        <v>24</v>
      </c>
      <c r="E11" s="231">
        <v>41</v>
      </c>
      <c r="F11" s="231">
        <v>42</v>
      </c>
      <c r="G11" s="233"/>
      <c r="H11" s="236">
        <v>1</v>
      </c>
      <c r="I11" s="237">
        <v>5</v>
      </c>
    </row>
    <row r="12" spans="1:14" x14ac:dyDescent="0.25">
      <c r="A12" s="225">
        <v>5</v>
      </c>
      <c r="B12" s="230">
        <v>2</v>
      </c>
      <c r="C12" s="238">
        <v>11</v>
      </c>
      <c r="D12" s="231">
        <v>24</v>
      </c>
      <c r="E12" s="231">
        <v>35</v>
      </c>
      <c r="F12" s="231">
        <v>47</v>
      </c>
      <c r="G12" s="233"/>
      <c r="H12" s="234">
        <v>5</v>
      </c>
      <c r="I12" s="235">
        <v>9</v>
      </c>
    </row>
    <row r="13" spans="1:14" x14ac:dyDescent="0.25">
      <c r="A13" s="225">
        <v>6</v>
      </c>
      <c r="B13" s="236">
        <v>12</v>
      </c>
      <c r="C13" s="231">
        <v>14</v>
      </c>
      <c r="D13" s="231">
        <v>15</v>
      </c>
      <c r="E13" s="231">
        <v>19</v>
      </c>
      <c r="F13" s="232">
        <v>23</v>
      </c>
      <c r="G13" s="233"/>
      <c r="H13" s="234">
        <v>7</v>
      </c>
      <c r="I13" s="237">
        <v>8</v>
      </c>
    </row>
    <row r="14" spans="1:14" x14ac:dyDescent="0.25">
      <c r="A14" s="225">
        <v>7</v>
      </c>
      <c r="B14" s="230">
        <v>2</v>
      </c>
      <c r="C14" s="231">
        <v>3</v>
      </c>
      <c r="D14" s="231">
        <v>15</v>
      </c>
      <c r="E14" s="232">
        <v>45</v>
      </c>
      <c r="F14" s="238">
        <v>49</v>
      </c>
      <c r="G14" s="233"/>
      <c r="H14" s="234">
        <v>5</v>
      </c>
      <c r="I14" s="237">
        <v>9</v>
      </c>
    </row>
    <row r="15" spans="1:14" x14ac:dyDescent="0.25">
      <c r="A15" s="225">
        <v>8</v>
      </c>
      <c r="B15" s="236">
        <v>12</v>
      </c>
      <c r="C15" s="232">
        <v>13</v>
      </c>
      <c r="D15" s="231">
        <v>42</v>
      </c>
      <c r="E15" s="232">
        <v>45</v>
      </c>
      <c r="F15" s="231">
        <v>48</v>
      </c>
      <c r="G15" s="233"/>
      <c r="H15" s="236">
        <v>3</v>
      </c>
      <c r="I15" s="237">
        <v>9</v>
      </c>
    </row>
    <row r="16" spans="1:14" x14ac:dyDescent="0.25">
      <c r="A16" s="225">
        <v>9</v>
      </c>
      <c r="B16" s="230">
        <v>11</v>
      </c>
      <c r="C16" s="231">
        <v>25</v>
      </c>
      <c r="D16" s="231">
        <v>27</v>
      </c>
      <c r="E16" s="231">
        <v>28</v>
      </c>
      <c r="F16" s="231">
        <v>41</v>
      </c>
      <c r="G16" s="233"/>
      <c r="H16" s="236">
        <v>5</v>
      </c>
      <c r="I16" s="237">
        <v>8</v>
      </c>
    </row>
    <row r="17" spans="1:10" x14ac:dyDescent="0.25">
      <c r="A17" s="225">
        <v>10</v>
      </c>
      <c r="B17" s="238">
        <v>17</v>
      </c>
      <c r="C17" s="231">
        <v>19</v>
      </c>
      <c r="D17" s="231">
        <v>24</v>
      </c>
      <c r="E17" s="231">
        <v>37</v>
      </c>
      <c r="F17" s="231">
        <v>46</v>
      </c>
      <c r="G17" s="233"/>
      <c r="H17" s="230">
        <v>2</v>
      </c>
      <c r="I17" s="237">
        <v>7</v>
      </c>
    </row>
    <row r="18" spans="1:10" x14ac:dyDescent="0.25">
      <c r="A18" s="225">
        <v>11</v>
      </c>
      <c r="B18" s="230">
        <v>1</v>
      </c>
      <c r="C18" s="232">
        <v>13</v>
      </c>
      <c r="D18" s="231">
        <v>20</v>
      </c>
      <c r="E18" s="231">
        <v>26</v>
      </c>
      <c r="F18" s="231">
        <v>50</v>
      </c>
      <c r="G18" s="233"/>
      <c r="H18" s="230">
        <v>6</v>
      </c>
      <c r="I18" s="237">
        <v>7</v>
      </c>
    </row>
    <row r="19" spans="1:10" x14ac:dyDescent="0.25">
      <c r="A19" s="225">
        <v>12</v>
      </c>
      <c r="B19" s="230">
        <v>6</v>
      </c>
      <c r="C19" s="232">
        <v>12</v>
      </c>
      <c r="D19" s="231">
        <v>21</v>
      </c>
      <c r="E19" s="231">
        <v>27</v>
      </c>
      <c r="F19" s="231">
        <v>33</v>
      </c>
      <c r="G19" s="233"/>
      <c r="H19" s="236">
        <v>3</v>
      </c>
      <c r="I19" s="235">
        <v>7</v>
      </c>
    </row>
    <row r="20" spans="1:10" x14ac:dyDescent="0.25">
      <c r="A20" s="225">
        <v>13</v>
      </c>
      <c r="B20" s="238">
        <v>4</v>
      </c>
      <c r="C20" s="231">
        <v>17</v>
      </c>
      <c r="D20" s="231">
        <v>21</v>
      </c>
      <c r="E20" s="231">
        <v>22</v>
      </c>
      <c r="F20" s="231">
        <v>33</v>
      </c>
      <c r="G20" s="233"/>
      <c r="H20" s="236">
        <v>4</v>
      </c>
      <c r="I20" s="237">
        <v>8</v>
      </c>
    </row>
    <row r="21" spans="1:10" x14ac:dyDescent="0.25">
      <c r="A21" s="225">
        <v>14</v>
      </c>
      <c r="B21" s="238">
        <v>21</v>
      </c>
      <c r="C21" s="232">
        <v>23</v>
      </c>
      <c r="D21" s="231">
        <v>38</v>
      </c>
      <c r="E21" s="231">
        <v>47</v>
      </c>
      <c r="F21" s="238">
        <v>50</v>
      </c>
      <c r="G21" s="233"/>
      <c r="H21" s="230">
        <v>2</v>
      </c>
      <c r="I21" s="239">
        <v>6</v>
      </c>
    </row>
    <row r="22" spans="1:10" x14ac:dyDescent="0.25">
      <c r="A22" s="225">
        <v>15</v>
      </c>
      <c r="B22" s="230">
        <v>4</v>
      </c>
      <c r="C22" s="231">
        <v>6</v>
      </c>
      <c r="D22" s="238">
        <v>21</v>
      </c>
      <c r="E22" s="231">
        <v>39</v>
      </c>
      <c r="F22" s="231">
        <v>41</v>
      </c>
      <c r="G22" s="233"/>
      <c r="H22" s="230">
        <v>2</v>
      </c>
      <c r="I22" s="239">
        <v>6</v>
      </c>
    </row>
    <row r="23" spans="1:10" x14ac:dyDescent="0.25">
      <c r="A23" s="225">
        <v>16</v>
      </c>
      <c r="B23" s="230">
        <v>11</v>
      </c>
      <c r="C23" s="231">
        <v>22</v>
      </c>
      <c r="D23" s="238">
        <v>36</v>
      </c>
      <c r="E23" s="232">
        <v>45</v>
      </c>
      <c r="F23" s="231">
        <v>48</v>
      </c>
      <c r="G23" s="233"/>
      <c r="H23" s="234">
        <v>1</v>
      </c>
      <c r="I23" s="237">
        <v>4</v>
      </c>
      <c r="J23" s="16"/>
    </row>
    <row r="24" spans="1:10" x14ac:dyDescent="0.25">
      <c r="A24" s="225">
        <v>17</v>
      </c>
      <c r="B24" s="230">
        <v>15</v>
      </c>
      <c r="C24" s="231">
        <v>25</v>
      </c>
      <c r="D24" s="238">
        <v>38</v>
      </c>
      <c r="E24" s="231">
        <v>40</v>
      </c>
      <c r="F24" s="231">
        <v>41</v>
      </c>
      <c r="G24" s="233"/>
      <c r="H24" s="234">
        <v>1</v>
      </c>
      <c r="I24" s="239">
        <v>2</v>
      </c>
    </row>
    <row r="25" spans="1:10" x14ac:dyDescent="0.25">
      <c r="A25" s="225">
        <v>18</v>
      </c>
      <c r="B25" s="230">
        <v>11</v>
      </c>
      <c r="C25" s="231">
        <v>16</v>
      </c>
      <c r="D25" s="231">
        <v>20</v>
      </c>
      <c r="E25" s="231">
        <v>22</v>
      </c>
      <c r="F25" s="231">
        <v>28</v>
      </c>
      <c r="G25" s="233"/>
      <c r="H25" s="234">
        <v>4</v>
      </c>
      <c r="I25" s="235">
        <v>9</v>
      </c>
    </row>
    <row r="26" spans="1:10" x14ac:dyDescent="0.25">
      <c r="A26" s="225">
        <v>20</v>
      </c>
      <c r="B26" s="230">
        <v>9</v>
      </c>
      <c r="C26" s="231">
        <v>11</v>
      </c>
      <c r="D26" s="231">
        <v>17</v>
      </c>
      <c r="E26" s="231">
        <v>36</v>
      </c>
      <c r="F26" s="231">
        <v>47</v>
      </c>
      <c r="G26" s="233"/>
      <c r="H26" s="234">
        <v>1</v>
      </c>
      <c r="I26" s="239">
        <v>2</v>
      </c>
    </row>
    <row r="27" spans="1:10" x14ac:dyDescent="0.25">
      <c r="A27" s="225">
        <v>22</v>
      </c>
      <c r="B27" s="230">
        <v>10</v>
      </c>
      <c r="C27" s="238">
        <v>14</v>
      </c>
      <c r="D27" s="231">
        <v>20</v>
      </c>
      <c r="E27" s="231">
        <v>25</v>
      </c>
      <c r="F27" s="231">
        <v>42</v>
      </c>
      <c r="G27" s="233"/>
      <c r="H27" s="234">
        <v>8</v>
      </c>
      <c r="I27" s="239">
        <v>11</v>
      </c>
    </row>
    <row r="28" spans="1:10" x14ac:dyDescent="0.25">
      <c r="A28" s="225">
        <v>23</v>
      </c>
      <c r="B28" s="230">
        <v>16</v>
      </c>
      <c r="C28" s="232">
        <v>23</v>
      </c>
      <c r="D28" s="231">
        <v>24</v>
      </c>
      <c r="E28" s="231">
        <v>26</v>
      </c>
      <c r="F28" s="231">
        <v>29</v>
      </c>
      <c r="G28" s="233"/>
      <c r="H28" s="234">
        <v>2</v>
      </c>
      <c r="I28" s="240">
        <v>9</v>
      </c>
      <c r="J28" t="s">
        <v>306</v>
      </c>
    </row>
    <row r="29" spans="1:10" x14ac:dyDescent="0.25">
      <c r="A29" s="225">
        <v>24</v>
      </c>
      <c r="B29" s="230">
        <v>9</v>
      </c>
      <c r="C29" s="231">
        <v>17</v>
      </c>
      <c r="D29" s="231">
        <v>25</v>
      </c>
      <c r="E29" s="231">
        <v>28</v>
      </c>
      <c r="F29" s="231">
        <v>49</v>
      </c>
      <c r="G29" s="233"/>
      <c r="H29" s="234">
        <v>8</v>
      </c>
      <c r="I29" s="235">
        <v>9</v>
      </c>
      <c r="J29" t="s">
        <v>307</v>
      </c>
    </row>
    <row r="30" spans="1:10" x14ac:dyDescent="0.25">
      <c r="A30" s="225">
        <v>25</v>
      </c>
      <c r="B30" s="230">
        <v>1</v>
      </c>
      <c r="C30" s="238">
        <v>9</v>
      </c>
      <c r="D30" s="238">
        <v>10</v>
      </c>
      <c r="E30" s="231">
        <v>22</v>
      </c>
      <c r="F30" s="231">
        <v>50</v>
      </c>
      <c r="G30" s="233"/>
      <c r="H30" s="230">
        <v>5</v>
      </c>
      <c r="I30" s="235">
        <v>11</v>
      </c>
      <c r="J30" t="s">
        <v>306</v>
      </c>
    </row>
    <row r="31" spans="1:10" x14ac:dyDescent="0.25">
      <c r="A31" s="225">
        <v>26</v>
      </c>
      <c r="B31" s="230">
        <v>4</v>
      </c>
      <c r="C31" s="231">
        <v>39</v>
      </c>
      <c r="D31" s="231">
        <v>40</v>
      </c>
      <c r="E31" s="231">
        <v>49</v>
      </c>
      <c r="F31" s="231">
        <v>50</v>
      </c>
      <c r="G31" s="233"/>
      <c r="H31" s="230">
        <v>2</v>
      </c>
      <c r="I31" s="235">
        <v>5</v>
      </c>
      <c r="J31" t="s">
        <v>307</v>
      </c>
    </row>
    <row r="32" spans="1:10" x14ac:dyDescent="0.25">
      <c r="A32" s="225">
        <v>27</v>
      </c>
      <c r="B32" s="230">
        <v>6</v>
      </c>
      <c r="C32" s="231">
        <v>25</v>
      </c>
      <c r="D32" s="231">
        <v>36</v>
      </c>
      <c r="E32" s="231">
        <v>38</v>
      </c>
      <c r="F32" s="231">
        <v>40</v>
      </c>
      <c r="G32" s="233"/>
      <c r="H32" s="230">
        <v>4</v>
      </c>
      <c r="I32" s="235">
        <v>10</v>
      </c>
      <c r="J32" t="s">
        <v>306</v>
      </c>
    </row>
    <row r="33" spans="1:10" x14ac:dyDescent="0.25">
      <c r="A33" s="225">
        <v>28</v>
      </c>
      <c r="B33" s="230">
        <v>3</v>
      </c>
      <c r="C33" s="238">
        <v>19</v>
      </c>
      <c r="D33" s="231">
        <v>20</v>
      </c>
      <c r="E33" s="231">
        <v>37</v>
      </c>
      <c r="F33" s="231">
        <v>48</v>
      </c>
      <c r="G33" s="233"/>
      <c r="H33" s="234">
        <v>8</v>
      </c>
      <c r="I33" s="239">
        <v>11</v>
      </c>
      <c r="J33" t="s">
        <v>307</v>
      </c>
    </row>
    <row r="34" spans="1:10" x14ac:dyDescent="0.25">
      <c r="A34" s="225">
        <v>29</v>
      </c>
      <c r="B34" s="238">
        <v>5</v>
      </c>
      <c r="C34" s="232">
        <v>12</v>
      </c>
      <c r="D34" s="231">
        <v>19</v>
      </c>
      <c r="E34" s="231">
        <v>41</v>
      </c>
      <c r="F34" s="231">
        <v>48</v>
      </c>
      <c r="G34" s="233"/>
      <c r="H34" s="230">
        <v>8</v>
      </c>
      <c r="I34" s="235">
        <v>10</v>
      </c>
      <c r="J34" t="s">
        <v>306</v>
      </c>
    </row>
    <row r="35" spans="1:10" x14ac:dyDescent="0.25">
      <c r="A35" s="225">
        <v>30</v>
      </c>
      <c r="B35" s="230">
        <v>11</v>
      </c>
      <c r="C35" s="231">
        <v>16</v>
      </c>
      <c r="D35" s="231">
        <v>21</v>
      </c>
      <c r="E35" s="231">
        <v>22</v>
      </c>
      <c r="F35" s="231">
        <v>44</v>
      </c>
      <c r="G35" s="233"/>
      <c r="H35" s="236">
        <v>3</v>
      </c>
      <c r="I35" s="237">
        <v>8</v>
      </c>
      <c r="J35" t="s">
        <v>307</v>
      </c>
    </row>
    <row r="36" spans="1:10" x14ac:dyDescent="0.25">
      <c r="A36" s="225">
        <v>31</v>
      </c>
      <c r="B36" s="230">
        <v>17</v>
      </c>
      <c r="C36" s="231">
        <v>20</v>
      </c>
      <c r="D36" s="238">
        <v>35</v>
      </c>
      <c r="E36" s="231">
        <v>49</v>
      </c>
      <c r="F36" s="231">
        <v>50</v>
      </c>
      <c r="G36" s="233"/>
      <c r="H36" s="238">
        <v>3</v>
      </c>
      <c r="I36" s="239">
        <v>4</v>
      </c>
      <c r="J36" t="s">
        <v>306</v>
      </c>
    </row>
    <row r="37" spans="1:10" x14ac:dyDescent="0.25">
      <c r="A37" s="225">
        <v>32</v>
      </c>
      <c r="B37" s="230">
        <v>5</v>
      </c>
      <c r="C37" s="231">
        <v>16</v>
      </c>
      <c r="D37" s="231">
        <v>20</v>
      </c>
      <c r="E37" s="231">
        <v>30</v>
      </c>
      <c r="F37" s="231">
        <v>41</v>
      </c>
      <c r="G37" s="233"/>
      <c r="H37" s="230">
        <v>6</v>
      </c>
      <c r="I37" s="239">
        <v>11</v>
      </c>
      <c r="J37" t="s">
        <v>307</v>
      </c>
    </row>
    <row r="38" spans="1:10" x14ac:dyDescent="0.25">
      <c r="A38" s="225">
        <v>33</v>
      </c>
      <c r="B38" s="230">
        <v>15</v>
      </c>
      <c r="C38" s="231">
        <v>16</v>
      </c>
      <c r="D38" s="231">
        <v>30</v>
      </c>
      <c r="E38" s="231">
        <v>44</v>
      </c>
      <c r="F38" s="231">
        <v>50</v>
      </c>
      <c r="G38" s="233"/>
      <c r="H38" s="234">
        <v>2</v>
      </c>
      <c r="I38" s="239">
        <v>3</v>
      </c>
      <c r="J38" t="s">
        <v>306</v>
      </c>
    </row>
    <row r="39" spans="1:10" x14ac:dyDescent="0.25">
      <c r="A39" s="225">
        <v>34</v>
      </c>
      <c r="B39" s="232">
        <v>8</v>
      </c>
      <c r="C39" s="231">
        <v>11</v>
      </c>
      <c r="D39" s="232">
        <v>23</v>
      </c>
      <c r="E39" s="231">
        <v>31</v>
      </c>
      <c r="F39" s="231">
        <v>46</v>
      </c>
      <c r="G39" s="233"/>
      <c r="H39" s="234">
        <v>8</v>
      </c>
      <c r="I39" s="235">
        <v>9</v>
      </c>
      <c r="J39" t="s">
        <v>307</v>
      </c>
    </row>
    <row r="40" spans="1:10" x14ac:dyDescent="0.25">
      <c r="A40" s="225">
        <v>35</v>
      </c>
      <c r="B40" s="230">
        <v>11</v>
      </c>
      <c r="C40" s="231">
        <v>28</v>
      </c>
      <c r="D40" s="231">
        <v>29</v>
      </c>
      <c r="E40" s="231">
        <v>47</v>
      </c>
      <c r="F40" s="231">
        <v>49</v>
      </c>
      <c r="G40" s="233"/>
      <c r="H40" s="238">
        <v>1</v>
      </c>
      <c r="I40" s="240">
        <v>5</v>
      </c>
      <c r="J40" t="s">
        <v>306</v>
      </c>
    </row>
    <row r="41" spans="1:10" x14ac:dyDescent="0.25">
      <c r="A41" s="225">
        <v>36</v>
      </c>
      <c r="B41" s="236">
        <v>12</v>
      </c>
      <c r="C41" s="232">
        <v>13</v>
      </c>
      <c r="D41" s="232">
        <v>23</v>
      </c>
      <c r="E41" s="231">
        <v>40</v>
      </c>
      <c r="F41" s="231">
        <v>49</v>
      </c>
      <c r="G41" s="233"/>
      <c r="H41" s="234">
        <v>7</v>
      </c>
      <c r="I41" s="239">
        <v>10</v>
      </c>
      <c r="J41" t="s">
        <v>307</v>
      </c>
    </row>
    <row r="42" spans="1:10" x14ac:dyDescent="0.25">
      <c r="A42" s="225">
        <v>37</v>
      </c>
      <c r="B42" s="230">
        <v>17</v>
      </c>
      <c r="C42" s="231">
        <v>19</v>
      </c>
      <c r="D42" s="238">
        <v>38</v>
      </c>
      <c r="E42" s="231">
        <v>42</v>
      </c>
      <c r="F42" s="232">
        <v>45</v>
      </c>
      <c r="G42" s="233"/>
      <c r="H42" s="230">
        <v>9</v>
      </c>
      <c r="I42" s="235">
        <v>10</v>
      </c>
      <c r="J42" t="s">
        <v>306</v>
      </c>
    </row>
    <row r="43" spans="1:10" x14ac:dyDescent="0.25">
      <c r="A43" s="225">
        <v>38</v>
      </c>
      <c r="B43" s="238">
        <v>6</v>
      </c>
      <c r="C43" s="231">
        <v>26</v>
      </c>
      <c r="D43" s="231">
        <v>33</v>
      </c>
      <c r="E43" s="231">
        <v>34</v>
      </c>
      <c r="F43" s="231">
        <v>39</v>
      </c>
      <c r="G43" s="233"/>
      <c r="H43" s="236">
        <v>3</v>
      </c>
      <c r="I43" s="237">
        <v>4</v>
      </c>
      <c r="J43" t="s">
        <v>307</v>
      </c>
    </row>
    <row r="44" spans="1:10" x14ac:dyDescent="0.25">
      <c r="A44" s="225">
        <v>39</v>
      </c>
      <c r="B44" s="238">
        <v>3</v>
      </c>
      <c r="C44" s="231">
        <v>16</v>
      </c>
      <c r="D44" s="231">
        <v>25</v>
      </c>
      <c r="E44" s="231">
        <v>26</v>
      </c>
      <c r="F44" s="231">
        <v>35</v>
      </c>
      <c r="G44" s="233"/>
      <c r="H44" s="230">
        <v>5</v>
      </c>
      <c r="I44" s="239">
        <v>9</v>
      </c>
      <c r="J44" t="s">
        <v>306</v>
      </c>
    </row>
    <row r="45" spans="1:10" x14ac:dyDescent="0.25">
      <c r="A45" s="225">
        <v>40</v>
      </c>
      <c r="B45" s="238">
        <v>4</v>
      </c>
      <c r="C45" s="231">
        <v>15</v>
      </c>
      <c r="D45" s="232">
        <v>23</v>
      </c>
      <c r="E45" s="231">
        <v>49</v>
      </c>
      <c r="F45" s="231">
        <v>50</v>
      </c>
      <c r="G45" s="233"/>
      <c r="H45" s="230">
        <v>2</v>
      </c>
      <c r="I45" s="239">
        <v>6</v>
      </c>
      <c r="J45" t="s">
        <v>307</v>
      </c>
    </row>
    <row r="46" spans="1:10" x14ac:dyDescent="0.25">
      <c r="A46" s="225">
        <v>41</v>
      </c>
      <c r="B46" s="230">
        <v>1</v>
      </c>
      <c r="C46" s="231">
        <v>5</v>
      </c>
      <c r="D46" s="231">
        <v>22</v>
      </c>
      <c r="E46" s="231">
        <v>25</v>
      </c>
      <c r="F46" s="231">
        <v>48</v>
      </c>
      <c r="G46" s="233"/>
      <c r="H46" s="230">
        <v>3</v>
      </c>
      <c r="I46" s="237">
        <v>11</v>
      </c>
      <c r="J46" t="s">
        <v>306</v>
      </c>
    </row>
    <row r="47" spans="1:10" x14ac:dyDescent="0.25">
      <c r="A47" s="225">
        <v>42</v>
      </c>
      <c r="B47" s="236">
        <v>12</v>
      </c>
      <c r="C47" s="231">
        <v>19</v>
      </c>
      <c r="D47" s="231">
        <v>27</v>
      </c>
      <c r="E47" s="231">
        <v>37</v>
      </c>
      <c r="F47" s="231">
        <v>38</v>
      </c>
      <c r="G47" s="233"/>
      <c r="H47" s="236">
        <v>5</v>
      </c>
      <c r="I47" s="239">
        <v>10</v>
      </c>
      <c r="J47" t="s">
        <v>307</v>
      </c>
    </row>
    <row r="48" spans="1:10" x14ac:dyDescent="0.25">
      <c r="A48" s="225">
        <v>43</v>
      </c>
      <c r="B48" s="230">
        <v>5</v>
      </c>
      <c r="C48" s="232">
        <v>8</v>
      </c>
      <c r="D48" s="231">
        <v>14</v>
      </c>
      <c r="E48" s="231">
        <v>24</v>
      </c>
      <c r="F48" s="231">
        <v>33</v>
      </c>
      <c r="G48" s="233"/>
      <c r="H48" s="230">
        <v>3</v>
      </c>
      <c r="I48" s="239">
        <v>8</v>
      </c>
      <c r="J48" t="s">
        <v>306</v>
      </c>
    </row>
    <row r="49" spans="1:10" x14ac:dyDescent="0.25">
      <c r="A49" s="225">
        <v>44</v>
      </c>
      <c r="B49" s="236">
        <v>13</v>
      </c>
      <c r="C49" s="231">
        <v>14</v>
      </c>
      <c r="D49" s="231">
        <v>18</v>
      </c>
      <c r="E49" s="231">
        <v>32</v>
      </c>
      <c r="F49" s="231">
        <v>34</v>
      </c>
      <c r="G49" s="233"/>
      <c r="H49" s="234">
        <v>1</v>
      </c>
      <c r="I49" s="240">
        <v>10</v>
      </c>
      <c r="J49" t="s">
        <v>307</v>
      </c>
    </row>
    <row r="50" spans="1:10" x14ac:dyDescent="0.25">
      <c r="A50" s="225">
        <v>45</v>
      </c>
      <c r="B50" s="230">
        <v>7</v>
      </c>
      <c r="C50" s="232">
        <v>23</v>
      </c>
      <c r="D50" s="231">
        <v>24</v>
      </c>
      <c r="E50" s="231">
        <v>34</v>
      </c>
      <c r="F50" s="231">
        <v>36</v>
      </c>
      <c r="G50" s="233"/>
      <c r="H50" s="230">
        <v>8</v>
      </c>
      <c r="I50" s="237">
        <v>11</v>
      </c>
      <c r="J50" t="s">
        <v>306</v>
      </c>
    </row>
    <row r="51" spans="1:10" x14ac:dyDescent="0.25">
      <c r="A51" s="225">
        <v>46</v>
      </c>
      <c r="B51" s="230">
        <v>7</v>
      </c>
      <c r="C51" s="231">
        <v>10</v>
      </c>
      <c r="D51" s="231">
        <v>20</v>
      </c>
      <c r="E51" s="231">
        <v>27</v>
      </c>
      <c r="F51" s="231">
        <v>37</v>
      </c>
      <c r="G51" s="233"/>
      <c r="H51" s="234">
        <v>4</v>
      </c>
      <c r="I51" s="237">
        <v>7</v>
      </c>
      <c r="J51" t="s">
        <v>307</v>
      </c>
    </row>
    <row r="52" spans="1:10" x14ac:dyDescent="0.25">
      <c r="A52" s="225">
        <v>47</v>
      </c>
      <c r="B52" s="230">
        <v>1</v>
      </c>
      <c r="C52" s="232">
        <v>13</v>
      </c>
      <c r="D52" s="231">
        <v>17</v>
      </c>
      <c r="E52" s="231">
        <v>18</v>
      </c>
      <c r="F52" s="232">
        <v>45</v>
      </c>
      <c r="G52" s="233"/>
      <c r="H52" s="230">
        <v>3</v>
      </c>
      <c r="I52" s="239">
        <v>8</v>
      </c>
      <c r="J52" t="s">
        <v>306</v>
      </c>
    </row>
    <row r="53" spans="1:10" x14ac:dyDescent="0.25">
      <c r="A53" s="225">
        <v>48</v>
      </c>
      <c r="B53" s="230">
        <v>6</v>
      </c>
      <c r="C53" s="231">
        <v>14</v>
      </c>
      <c r="D53" s="231">
        <v>16</v>
      </c>
      <c r="E53" s="231">
        <v>28</v>
      </c>
      <c r="F53" s="231">
        <v>31</v>
      </c>
      <c r="G53" s="233"/>
      <c r="H53" s="230">
        <v>2</v>
      </c>
      <c r="I53" s="239">
        <v>11</v>
      </c>
      <c r="J53" t="s">
        <v>307</v>
      </c>
    </row>
    <row r="54" spans="1:10" x14ac:dyDescent="0.25">
      <c r="A54" s="225">
        <v>49</v>
      </c>
      <c r="B54" s="230">
        <v>4</v>
      </c>
      <c r="C54" s="231">
        <v>6</v>
      </c>
      <c r="D54" s="231">
        <v>14</v>
      </c>
      <c r="E54" s="231">
        <v>42</v>
      </c>
      <c r="F54" s="231">
        <v>50</v>
      </c>
      <c r="G54" s="233"/>
      <c r="H54" s="234">
        <v>2</v>
      </c>
      <c r="I54" s="239">
        <v>4</v>
      </c>
      <c r="J54" t="s">
        <v>306</v>
      </c>
    </row>
    <row r="55" spans="1:10" x14ac:dyDescent="0.25">
      <c r="A55" s="225">
        <v>50</v>
      </c>
      <c r="B55" s="236">
        <v>12</v>
      </c>
      <c r="C55" s="231">
        <v>22</v>
      </c>
      <c r="D55" s="231">
        <v>25</v>
      </c>
      <c r="E55" s="231">
        <v>33</v>
      </c>
      <c r="F55" s="232">
        <v>45</v>
      </c>
      <c r="G55" s="233"/>
      <c r="H55" s="236">
        <v>5</v>
      </c>
      <c r="I55" s="237">
        <v>7</v>
      </c>
      <c r="J55" t="s">
        <v>307</v>
      </c>
    </row>
    <row r="56" spans="1:10" x14ac:dyDescent="0.25">
      <c r="A56" s="225">
        <v>51</v>
      </c>
      <c r="B56" s="230">
        <v>2</v>
      </c>
      <c r="C56" s="232">
        <v>8</v>
      </c>
      <c r="D56" s="231">
        <v>10</v>
      </c>
      <c r="E56" s="231">
        <v>19</v>
      </c>
      <c r="F56" s="231">
        <v>46</v>
      </c>
      <c r="G56" s="233"/>
      <c r="H56" s="230">
        <v>5</v>
      </c>
      <c r="I56" s="239">
        <v>9</v>
      </c>
      <c r="J56" t="s">
        <v>306</v>
      </c>
    </row>
    <row r="57" spans="1:10" x14ac:dyDescent="0.25">
      <c r="A57" s="225">
        <v>52</v>
      </c>
      <c r="B57" s="236">
        <v>12</v>
      </c>
      <c r="C57" s="231">
        <v>26</v>
      </c>
      <c r="D57" s="231">
        <v>37</v>
      </c>
      <c r="E57" s="231">
        <v>38</v>
      </c>
      <c r="F57" s="231">
        <v>44</v>
      </c>
      <c r="G57" s="233"/>
      <c r="H57" s="234">
        <v>4</v>
      </c>
      <c r="I57" s="237">
        <v>7</v>
      </c>
      <c r="J57" t="s">
        <v>307</v>
      </c>
    </row>
    <row r="58" spans="1:10" x14ac:dyDescent="0.25">
      <c r="A58" s="225">
        <v>53</v>
      </c>
      <c r="B58" s="230">
        <v>35</v>
      </c>
      <c r="C58" s="231">
        <v>42</v>
      </c>
      <c r="D58" s="231">
        <v>47</v>
      </c>
      <c r="E58" s="231">
        <v>48</v>
      </c>
      <c r="F58" s="231">
        <v>50</v>
      </c>
      <c r="G58" s="233"/>
      <c r="H58" s="230">
        <v>8</v>
      </c>
      <c r="I58" s="239">
        <v>9</v>
      </c>
      <c r="J58" t="s">
        <v>306</v>
      </c>
    </row>
    <row r="59" spans="1:10" x14ac:dyDescent="0.25">
      <c r="A59" s="225">
        <v>54</v>
      </c>
      <c r="B59" s="230">
        <v>5</v>
      </c>
      <c r="C59" s="231">
        <v>21</v>
      </c>
      <c r="D59" s="231">
        <v>28</v>
      </c>
      <c r="E59" s="231">
        <v>31</v>
      </c>
      <c r="F59" s="231">
        <v>34</v>
      </c>
      <c r="G59" s="233"/>
      <c r="H59" s="234">
        <v>1</v>
      </c>
      <c r="I59" s="239">
        <v>2</v>
      </c>
      <c r="J59" t="s">
        <v>307</v>
      </c>
    </row>
    <row r="60" spans="1:10" x14ac:dyDescent="0.25">
      <c r="A60" s="225">
        <v>55</v>
      </c>
      <c r="B60" s="230">
        <v>9</v>
      </c>
      <c r="C60" s="231">
        <v>28</v>
      </c>
      <c r="D60" s="231">
        <v>30</v>
      </c>
      <c r="E60" s="231">
        <v>32</v>
      </c>
      <c r="F60" s="231">
        <v>49</v>
      </c>
      <c r="G60" s="233"/>
      <c r="H60" s="230">
        <v>9</v>
      </c>
      <c r="I60" s="237">
        <v>10</v>
      </c>
      <c r="J60" t="s">
        <v>306</v>
      </c>
    </row>
    <row r="61" spans="1:10" x14ac:dyDescent="0.25">
      <c r="A61" s="225">
        <v>56</v>
      </c>
      <c r="B61" s="230">
        <v>2</v>
      </c>
      <c r="C61" s="232">
        <v>8</v>
      </c>
      <c r="D61" s="231">
        <v>17</v>
      </c>
      <c r="E61" s="231">
        <v>39</v>
      </c>
      <c r="F61" s="231">
        <v>42</v>
      </c>
      <c r="G61" s="233"/>
      <c r="H61" s="234">
        <v>3</v>
      </c>
      <c r="I61" s="239">
        <v>10</v>
      </c>
      <c r="J61" t="s">
        <v>307</v>
      </c>
    </row>
    <row r="62" spans="1:10" x14ac:dyDescent="0.25">
      <c r="A62" s="225">
        <v>57</v>
      </c>
      <c r="B62" s="230">
        <v>9</v>
      </c>
      <c r="C62" s="231">
        <v>19</v>
      </c>
      <c r="D62" s="231">
        <v>25</v>
      </c>
      <c r="E62" s="231">
        <v>36</v>
      </c>
      <c r="F62" s="231">
        <v>38</v>
      </c>
      <c r="G62" s="233"/>
      <c r="H62" s="230">
        <v>7</v>
      </c>
      <c r="I62" s="237">
        <v>11</v>
      </c>
      <c r="J62" t="s">
        <v>306</v>
      </c>
    </row>
    <row r="63" spans="1:10" x14ac:dyDescent="0.25">
      <c r="A63" s="225">
        <v>58</v>
      </c>
      <c r="B63" s="230">
        <v>6</v>
      </c>
      <c r="C63" s="231">
        <v>14</v>
      </c>
      <c r="D63" s="231">
        <v>33</v>
      </c>
      <c r="E63" s="231">
        <v>34</v>
      </c>
      <c r="F63" s="231">
        <v>48</v>
      </c>
      <c r="G63" s="233"/>
      <c r="H63" s="230">
        <v>2</v>
      </c>
      <c r="I63" s="239">
        <v>6</v>
      </c>
      <c r="J63" t="s">
        <v>307</v>
      </c>
    </row>
    <row r="64" spans="1:10" x14ac:dyDescent="0.25">
      <c r="A64" s="225">
        <v>59</v>
      </c>
      <c r="B64" s="230">
        <v>18</v>
      </c>
      <c r="C64" s="231">
        <v>27</v>
      </c>
      <c r="D64" s="231">
        <v>28</v>
      </c>
      <c r="E64" s="231">
        <v>35</v>
      </c>
      <c r="F64" s="231">
        <v>40</v>
      </c>
      <c r="G64" s="233"/>
      <c r="H64" s="230">
        <v>3</v>
      </c>
      <c r="I64" s="239">
        <v>5</v>
      </c>
      <c r="J64" t="s">
        <v>306</v>
      </c>
    </row>
    <row r="65" spans="1:10" x14ac:dyDescent="0.25">
      <c r="A65" s="225">
        <v>60</v>
      </c>
      <c r="B65" s="238">
        <v>5</v>
      </c>
      <c r="C65" s="231">
        <v>15</v>
      </c>
      <c r="D65" s="231">
        <v>28</v>
      </c>
      <c r="E65" s="231">
        <v>31</v>
      </c>
      <c r="F65" s="238">
        <v>44</v>
      </c>
      <c r="G65" s="233"/>
      <c r="H65" s="234">
        <v>1</v>
      </c>
      <c r="I65" s="240">
        <v>6</v>
      </c>
      <c r="J65" t="s">
        <v>307</v>
      </c>
    </row>
    <row r="66" spans="1:10" x14ac:dyDescent="0.25">
      <c r="A66" s="225">
        <v>61</v>
      </c>
      <c r="B66" s="238">
        <v>14</v>
      </c>
      <c r="C66" s="231">
        <v>16</v>
      </c>
      <c r="D66" s="232">
        <v>23</v>
      </c>
      <c r="E66" s="231">
        <v>38</v>
      </c>
      <c r="F66" s="232">
        <v>45</v>
      </c>
      <c r="G66" s="233"/>
      <c r="H66" s="230">
        <v>8</v>
      </c>
      <c r="I66" s="235">
        <v>11</v>
      </c>
      <c r="J66" t="s">
        <v>306</v>
      </c>
    </row>
    <row r="67" spans="1:10" x14ac:dyDescent="0.25">
      <c r="A67" s="225">
        <v>62</v>
      </c>
      <c r="B67" s="238">
        <v>18</v>
      </c>
      <c r="C67" s="231">
        <v>26</v>
      </c>
      <c r="D67" s="231">
        <v>34</v>
      </c>
      <c r="E67" s="231">
        <v>38</v>
      </c>
      <c r="F67" s="238">
        <v>42</v>
      </c>
      <c r="G67" s="233"/>
      <c r="H67" s="236">
        <v>5</v>
      </c>
      <c r="I67" s="235">
        <v>8</v>
      </c>
      <c r="J67" t="s">
        <v>307</v>
      </c>
    </row>
    <row r="68" spans="1:10" x14ac:dyDescent="0.25">
      <c r="A68" s="225">
        <v>63</v>
      </c>
      <c r="B68" s="238">
        <v>1</v>
      </c>
      <c r="C68" s="231">
        <v>4</v>
      </c>
      <c r="D68" s="232">
        <v>12</v>
      </c>
      <c r="E68" s="231">
        <v>16</v>
      </c>
      <c r="F68" s="238">
        <v>48</v>
      </c>
      <c r="G68" s="233"/>
      <c r="H68" s="230">
        <v>9</v>
      </c>
      <c r="I68" s="235">
        <v>10</v>
      </c>
      <c r="J68" t="s">
        <v>306</v>
      </c>
    </row>
    <row r="69" spans="1:10" x14ac:dyDescent="0.25">
      <c r="A69" s="225">
        <v>64</v>
      </c>
      <c r="B69" s="236">
        <v>12</v>
      </c>
      <c r="C69" s="232">
        <v>23</v>
      </c>
      <c r="D69" s="231">
        <v>29</v>
      </c>
      <c r="E69" s="231">
        <v>32</v>
      </c>
      <c r="F69" s="238">
        <v>47</v>
      </c>
      <c r="G69" s="233"/>
      <c r="H69" s="236">
        <v>3</v>
      </c>
      <c r="I69" s="235">
        <v>5</v>
      </c>
      <c r="J69" t="s">
        <v>307</v>
      </c>
    </row>
    <row r="70" spans="1:10" x14ac:dyDescent="0.25">
      <c r="A70" s="225">
        <v>65</v>
      </c>
      <c r="B70" s="238">
        <v>18</v>
      </c>
      <c r="C70" s="232">
        <v>23</v>
      </c>
      <c r="D70" s="231">
        <v>37</v>
      </c>
      <c r="E70" s="231">
        <v>46</v>
      </c>
      <c r="F70" s="238">
        <v>48</v>
      </c>
      <c r="G70" s="233"/>
      <c r="H70" s="236">
        <v>2</v>
      </c>
      <c r="I70" s="235">
        <v>10</v>
      </c>
      <c r="J70" t="s">
        <v>306</v>
      </c>
    </row>
    <row r="71" spans="1:10" x14ac:dyDescent="0.25">
      <c r="A71" s="225">
        <v>66</v>
      </c>
      <c r="B71" s="238">
        <v>2</v>
      </c>
      <c r="C71" s="231">
        <v>19</v>
      </c>
      <c r="D71" s="231">
        <v>33</v>
      </c>
      <c r="E71" s="231">
        <v>37</v>
      </c>
      <c r="F71" s="238">
        <v>46</v>
      </c>
      <c r="G71" s="233"/>
      <c r="H71" s="236">
        <v>5</v>
      </c>
      <c r="I71" s="235">
        <v>8</v>
      </c>
      <c r="J71" t="s">
        <v>307</v>
      </c>
    </row>
    <row r="72" spans="1:10" x14ac:dyDescent="0.25">
      <c r="A72" s="225">
        <v>67</v>
      </c>
      <c r="B72" s="236">
        <v>12</v>
      </c>
      <c r="C72" s="231">
        <v>22</v>
      </c>
      <c r="D72" s="231">
        <v>27</v>
      </c>
      <c r="E72" s="231">
        <v>28</v>
      </c>
      <c r="F72" s="238">
        <v>39</v>
      </c>
      <c r="G72" s="233"/>
      <c r="H72" s="230">
        <v>4</v>
      </c>
      <c r="I72" s="235">
        <v>10</v>
      </c>
      <c r="J72" t="s">
        <v>306</v>
      </c>
    </row>
    <row r="73" spans="1:10" x14ac:dyDescent="0.25">
      <c r="A73" s="225">
        <v>68</v>
      </c>
      <c r="B73" s="238">
        <v>16</v>
      </c>
      <c r="C73" s="231">
        <v>17</v>
      </c>
      <c r="D73" s="231">
        <v>20</v>
      </c>
      <c r="E73" s="231">
        <v>39</v>
      </c>
      <c r="F73" s="238">
        <v>50</v>
      </c>
      <c r="G73" s="233"/>
      <c r="H73" s="236">
        <v>4</v>
      </c>
      <c r="I73" s="235">
        <v>8</v>
      </c>
      <c r="J73" t="s">
        <v>307</v>
      </c>
    </row>
    <row r="74" spans="1:10" x14ac:dyDescent="0.25">
      <c r="A74" s="225">
        <v>69</v>
      </c>
      <c r="B74" s="238">
        <v>14</v>
      </c>
      <c r="C74" s="231">
        <v>20</v>
      </c>
      <c r="D74" s="232">
        <v>23</v>
      </c>
      <c r="E74" s="232">
        <v>45</v>
      </c>
      <c r="F74" s="238">
        <v>46</v>
      </c>
      <c r="G74" s="233"/>
      <c r="H74" s="230">
        <v>1</v>
      </c>
      <c r="I74" s="235">
        <v>11</v>
      </c>
      <c r="J74" t="s">
        <v>306</v>
      </c>
    </row>
    <row r="75" spans="1:10" x14ac:dyDescent="0.25">
      <c r="A75" s="225">
        <v>70</v>
      </c>
      <c r="B75" s="238">
        <v>11</v>
      </c>
      <c r="C75" s="231">
        <v>14</v>
      </c>
      <c r="D75" s="231">
        <v>41</v>
      </c>
      <c r="E75" s="231">
        <v>43</v>
      </c>
      <c r="F75" s="238">
        <v>50</v>
      </c>
      <c r="G75" s="233"/>
      <c r="H75" s="230">
        <v>2</v>
      </c>
      <c r="I75" s="235">
        <v>9</v>
      </c>
      <c r="J75" t="s">
        <v>307</v>
      </c>
    </row>
    <row r="76" spans="1:10" x14ac:dyDescent="0.25">
      <c r="A76" s="225">
        <v>71</v>
      </c>
      <c r="B76" s="238">
        <v>1</v>
      </c>
      <c r="C76" s="231">
        <v>4</v>
      </c>
      <c r="D76" s="231">
        <v>15</v>
      </c>
      <c r="E76" s="231">
        <v>29</v>
      </c>
      <c r="F76" s="238">
        <v>40</v>
      </c>
      <c r="G76" s="233"/>
      <c r="H76" s="230">
        <v>1</v>
      </c>
      <c r="I76" s="240">
        <v>5</v>
      </c>
      <c r="J76" t="s">
        <v>306</v>
      </c>
    </row>
    <row r="77" spans="1:10" x14ac:dyDescent="0.25">
      <c r="A77" s="225">
        <v>72</v>
      </c>
      <c r="B77" s="238">
        <v>1</v>
      </c>
      <c r="C77" s="231">
        <v>4</v>
      </c>
      <c r="D77" s="231">
        <v>18</v>
      </c>
      <c r="E77" s="232">
        <v>23</v>
      </c>
      <c r="F77" s="238">
        <v>30</v>
      </c>
      <c r="G77" s="233"/>
      <c r="H77" s="236">
        <v>3</v>
      </c>
      <c r="I77" s="235">
        <v>7</v>
      </c>
      <c r="J77" t="s">
        <v>307</v>
      </c>
    </row>
    <row r="78" spans="1:10" x14ac:dyDescent="0.25">
      <c r="A78" s="225">
        <v>73</v>
      </c>
      <c r="B78" s="238">
        <v>6</v>
      </c>
      <c r="C78" s="231">
        <v>17</v>
      </c>
      <c r="D78" s="231">
        <v>22</v>
      </c>
      <c r="E78" s="232">
        <v>45</v>
      </c>
      <c r="F78" s="238">
        <v>47</v>
      </c>
      <c r="G78" s="233"/>
      <c r="H78" s="230">
        <v>3</v>
      </c>
      <c r="I78" s="235">
        <v>11</v>
      </c>
      <c r="J78" t="s">
        <v>306</v>
      </c>
    </row>
    <row r="79" spans="1:10" x14ac:dyDescent="0.25">
      <c r="A79" s="225">
        <v>74</v>
      </c>
      <c r="B79" s="238">
        <v>4</v>
      </c>
      <c r="C79" s="232">
        <v>12</v>
      </c>
      <c r="D79" s="231">
        <v>24</v>
      </c>
      <c r="E79" s="231">
        <v>39</v>
      </c>
      <c r="F79" s="238">
        <v>44</v>
      </c>
      <c r="G79" s="233"/>
      <c r="H79" s="230">
        <v>2</v>
      </c>
      <c r="I79" s="235">
        <v>4</v>
      </c>
      <c r="J79" t="s">
        <v>307</v>
      </c>
    </row>
    <row r="80" spans="1:10" x14ac:dyDescent="0.25">
      <c r="A80" s="225">
        <v>75</v>
      </c>
      <c r="B80" s="238">
        <v>16</v>
      </c>
      <c r="C80" s="231">
        <v>18</v>
      </c>
      <c r="D80" s="231">
        <v>24</v>
      </c>
      <c r="E80" s="231">
        <v>38</v>
      </c>
      <c r="F80" s="238">
        <v>40</v>
      </c>
      <c r="G80" s="233"/>
      <c r="H80" s="236">
        <v>2</v>
      </c>
      <c r="I80" s="240">
        <v>4</v>
      </c>
      <c r="J80" t="s">
        <v>306</v>
      </c>
    </row>
    <row r="81" spans="1:10" x14ac:dyDescent="0.25">
      <c r="A81" s="225">
        <v>76</v>
      </c>
      <c r="B81" s="238">
        <v>14</v>
      </c>
      <c r="C81" s="231">
        <v>19</v>
      </c>
      <c r="D81" s="231">
        <v>26</v>
      </c>
      <c r="E81" s="231">
        <v>28</v>
      </c>
      <c r="F81" s="238">
        <v>34</v>
      </c>
      <c r="G81" s="233"/>
      <c r="H81" s="236">
        <v>5</v>
      </c>
      <c r="I81" s="235">
        <v>8</v>
      </c>
      <c r="J81" t="s">
        <v>307</v>
      </c>
    </row>
    <row r="82" spans="1:10" x14ac:dyDescent="0.25">
      <c r="A82" s="225">
        <v>77</v>
      </c>
      <c r="B82" s="238">
        <v>11</v>
      </c>
      <c r="C82" s="231">
        <v>25</v>
      </c>
      <c r="D82" s="231">
        <v>41</v>
      </c>
      <c r="E82" s="232">
        <v>45</v>
      </c>
      <c r="F82" s="238">
        <v>50</v>
      </c>
      <c r="G82" s="233"/>
      <c r="H82" s="236">
        <v>2</v>
      </c>
      <c r="I82" s="240">
        <v>7</v>
      </c>
      <c r="J82" t="s">
        <v>306</v>
      </c>
    </row>
    <row r="83" spans="1:10" x14ac:dyDescent="0.25">
      <c r="A83" s="225">
        <v>78</v>
      </c>
      <c r="B83" s="238">
        <v>7</v>
      </c>
      <c r="C83" s="231">
        <v>27</v>
      </c>
      <c r="D83" s="231">
        <v>30</v>
      </c>
      <c r="E83" s="231">
        <v>40</v>
      </c>
      <c r="F83" s="238">
        <v>43</v>
      </c>
      <c r="G83" s="233"/>
      <c r="H83" s="236">
        <v>8</v>
      </c>
      <c r="I83" s="235">
        <v>9</v>
      </c>
      <c r="J83" t="s">
        <v>307</v>
      </c>
    </row>
    <row r="84" spans="1:10" x14ac:dyDescent="0.25">
      <c r="A84" s="225">
        <v>79</v>
      </c>
      <c r="B84" s="238">
        <v>19</v>
      </c>
      <c r="C84" s="231">
        <v>20</v>
      </c>
      <c r="D84" s="231">
        <v>21</v>
      </c>
      <c r="E84" s="231">
        <v>34</v>
      </c>
      <c r="F84" s="238">
        <v>38</v>
      </c>
      <c r="G84" s="233"/>
      <c r="H84" s="230">
        <v>3</v>
      </c>
      <c r="I84" s="240">
        <v>9</v>
      </c>
      <c r="J84" t="s">
        <v>306</v>
      </c>
    </row>
    <row r="85" spans="1:10" x14ac:dyDescent="0.25">
      <c r="A85" s="225">
        <v>80</v>
      </c>
      <c r="B85" s="236">
        <v>12</v>
      </c>
      <c r="C85" s="231">
        <v>21</v>
      </c>
      <c r="D85" s="231">
        <v>29</v>
      </c>
      <c r="E85" s="231">
        <v>44</v>
      </c>
      <c r="F85" s="238">
        <v>47</v>
      </c>
      <c r="G85" s="233"/>
      <c r="H85" s="236">
        <v>1</v>
      </c>
      <c r="I85" s="240">
        <v>2</v>
      </c>
      <c r="J85" t="s">
        <v>307</v>
      </c>
    </row>
    <row r="86" spans="1:10" x14ac:dyDescent="0.25">
      <c r="A86" s="225">
        <v>81</v>
      </c>
      <c r="B86" s="230">
        <v>7</v>
      </c>
      <c r="C86" s="232">
        <v>12</v>
      </c>
      <c r="D86" s="231">
        <v>18</v>
      </c>
      <c r="E86" s="231">
        <v>33</v>
      </c>
      <c r="F86" s="231">
        <v>37</v>
      </c>
      <c r="G86" s="233"/>
      <c r="H86" s="230">
        <v>1</v>
      </c>
      <c r="I86" s="235">
        <v>11</v>
      </c>
      <c r="J86" t="s">
        <v>306</v>
      </c>
    </row>
    <row r="87" spans="1:10" x14ac:dyDescent="0.25">
      <c r="A87" s="225">
        <v>82</v>
      </c>
      <c r="B87" s="230">
        <v>2</v>
      </c>
      <c r="C87" s="231">
        <v>5</v>
      </c>
      <c r="D87" s="231">
        <v>10</v>
      </c>
      <c r="E87" s="232">
        <v>23</v>
      </c>
      <c r="F87" s="231">
        <v>31</v>
      </c>
      <c r="G87" s="233"/>
      <c r="H87" s="230">
        <v>2</v>
      </c>
      <c r="I87" s="235">
        <v>5</v>
      </c>
      <c r="J87" t="s">
        <v>307</v>
      </c>
    </row>
    <row r="88" spans="1:10" x14ac:dyDescent="0.25">
      <c r="A88" s="225">
        <v>83</v>
      </c>
      <c r="B88" s="230">
        <v>1</v>
      </c>
      <c r="C88" s="231">
        <v>9</v>
      </c>
      <c r="D88" s="232">
        <v>12</v>
      </c>
      <c r="E88" s="231">
        <v>14</v>
      </c>
      <c r="F88" s="231">
        <v>48</v>
      </c>
      <c r="G88" s="233"/>
      <c r="H88" s="230">
        <v>1</v>
      </c>
      <c r="I88" s="239">
        <v>7</v>
      </c>
      <c r="J88" t="s">
        <v>306</v>
      </c>
    </row>
    <row r="89" spans="1:10" x14ac:dyDescent="0.25">
      <c r="A89" s="225">
        <v>84</v>
      </c>
      <c r="B89" s="230">
        <v>7</v>
      </c>
      <c r="C89" s="231">
        <v>21</v>
      </c>
      <c r="D89" s="231">
        <v>22</v>
      </c>
      <c r="E89" s="231">
        <v>24</v>
      </c>
      <c r="F89" s="231">
        <v>28</v>
      </c>
      <c r="G89" s="233"/>
      <c r="H89" s="236">
        <v>1</v>
      </c>
      <c r="I89" s="239">
        <v>11</v>
      </c>
      <c r="J89" t="s">
        <v>307</v>
      </c>
    </row>
    <row r="90" spans="1:10" x14ac:dyDescent="0.25">
      <c r="A90" s="225">
        <v>85</v>
      </c>
      <c r="B90" s="230">
        <v>19</v>
      </c>
      <c r="C90" s="231">
        <v>21</v>
      </c>
      <c r="D90" s="231">
        <v>25</v>
      </c>
      <c r="E90" s="231">
        <v>26</v>
      </c>
      <c r="F90" s="231">
        <v>44</v>
      </c>
      <c r="G90" s="233"/>
      <c r="H90" s="230">
        <v>3</v>
      </c>
      <c r="I90" s="239">
        <v>7</v>
      </c>
      <c r="J90" t="s">
        <v>306</v>
      </c>
    </row>
    <row r="91" spans="1:10" ht="15.75" thickBot="1" x14ac:dyDescent="0.3">
      <c r="A91" s="241">
        <v>86</v>
      </c>
      <c r="B91" s="242">
        <v>16</v>
      </c>
      <c r="C91" s="243">
        <v>36</v>
      </c>
      <c r="D91" s="243">
        <v>42</v>
      </c>
      <c r="E91" s="243">
        <v>44</v>
      </c>
      <c r="F91" s="243">
        <v>50</v>
      </c>
      <c r="G91" s="244"/>
      <c r="H91" s="245">
        <v>7</v>
      </c>
      <c r="I91" s="246">
        <v>8</v>
      </c>
      <c r="J91" t="s">
        <v>307</v>
      </c>
    </row>
  </sheetData>
  <mergeCells count="3">
    <mergeCell ref="B1:F1"/>
    <mergeCell ref="H1:N1"/>
    <mergeCell ref="B7:I7"/>
  </mergeCells>
  <conditionalFormatting sqref="B8:B12 B14 B16 B18:B19 B22:B33 B35:B38 B42 B86:B91 B40 B46 B48 B50:B54 B56 B58:B64">
    <cfRule type="cellIs" dxfId="77" priority="1" stopIfTrue="1" operator="equal">
      <formula>$B$1</formula>
    </cfRule>
  </conditionalFormatting>
  <pageMargins left="0.75" right="0.75" top="1" bottom="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DL43"/>
  <sheetViews>
    <sheetView zoomScale="85" zoomScaleNormal="85" zoomScalePage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T31" sqref="AT31:AX31"/>
    </sheetView>
  </sheetViews>
  <sheetFormatPr defaultColWidth="11.42578125" defaultRowHeight="15" x14ac:dyDescent="0.25"/>
  <cols>
    <col min="1" max="1" width="16.140625" style="1" customWidth="1"/>
    <col min="2" max="9" width="2.5703125" style="1" customWidth="1"/>
    <col min="10" max="10" width="3.140625" style="1" customWidth="1"/>
    <col min="11" max="17" width="2.5703125" style="1" customWidth="1"/>
    <col min="18" max="18" width="3.140625" style="1" customWidth="1"/>
    <col min="19" max="26" width="2.5703125" style="1" customWidth="1"/>
    <col min="27" max="27" width="3.140625" style="1" customWidth="1"/>
    <col min="28" max="34" width="2.5703125" style="1" customWidth="1"/>
    <col min="35" max="35" width="3.140625" style="1" customWidth="1"/>
    <col min="36" max="43" width="2.5703125" style="1" customWidth="1"/>
    <col min="44" max="44" width="3.140625" style="1" customWidth="1"/>
    <col min="45" max="52" width="2.5703125" style="1" customWidth="1"/>
    <col min="53" max="53" width="3.140625" style="1" customWidth="1"/>
    <col min="54" max="61" width="2.5703125" style="1" customWidth="1"/>
    <col min="62" max="62" width="3.140625" style="1" customWidth="1"/>
    <col min="63" max="70" width="2.5703125" style="1" customWidth="1"/>
    <col min="71" max="71" width="3.140625" style="1" customWidth="1"/>
    <col min="72" max="78" width="2.5703125" style="1" customWidth="1"/>
    <col min="79" max="79" width="3.140625" style="1" customWidth="1"/>
    <col min="80" max="87" width="2.5703125" style="1" customWidth="1"/>
    <col min="88" max="88" width="3.140625" style="1" customWidth="1"/>
    <col min="89" max="96" width="2.5703125" style="1" customWidth="1"/>
    <col min="97" max="97" width="3.140625" style="1" customWidth="1"/>
    <col min="98" max="100" width="2.5703125" style="1" customWidth="1"/>
    <col min="101" max="105" width="4.140625" style="1" bestFit="1" customWidth="1"/>
    <col min="106" max="106" width="10.42578125" style="1" hidden="1" customWidth="1"/>
    <col min="107" max="107" width="3.5703125" style="1" hidden="1" customWidth="1"/>
    <col min="108" max="108" width="10" style="1" hidden="1" customWidth="1"/>
    <col min="109" max="109" width="3.5703125" style="1" hidden="1" customWidth="1"/>
    <col min="110" max="110" width="10.42578125" style="1" hidden="1" customWidth="1"/>
    <col min="111" max="111" width="3.5703125" style="1" hidden="1" customWidth="1"/>
    <col min="112" max="112" width="11.42578125" hidden="1" customWidth="1"/>
    <col min="113" max="113" width="11.42578125" style="1" hidden="1" customWidth="1"/>
    <col min="114" max="16384" width="11.42578125" style="1"/>
  </cols>
  <sheetData>
    <row r="1" spans="1:116" ht="27" customHeight="1" thickBot="1" x14ac:dyDescent="0.4">
      <c r="A1" s="1031" t="s">
        <v>44</v>
      </c>
      <c r="B1" s="1032"/>
      <c r="C1" s="1032"/>
      <c r="D1" s="1032"/>
      <c r="E1" s="1032"/>
      <c r="F1" s="1032"/>
      <c r="G1" s="1032"/>
      <c r="H1" s="1032"/>
      <c r="I1" s="1032"/>
      <c r="J1" s="1032"/>
      <c r="K1" s="1032"/>
      <c r="L1" s="1032"/>
      <c r="M1" s="1032"/>
      <c r="N1" s="1032"/>
      <c r="O1" s="1032"/>
      <c r="P1" s="1032"/>
      <c r="Q1" s="1032"/>
      <c r="R1" s="1032"/>
      <c r="S1" s="1032"/>
      <c r="T1" s="1032"/>
      <c r="U1" s="1032"/>
      <c r="V1" s="1032"/>
      <c r="W1" s="1032"/>
      <c r="X1" s="1032"/>
      <c r="Y1" s="1032"/>
      <c r="Z1" s="1032"/>
      <c r="AA1" s="1032"/>
      <c r="AB1" s="1032"/>
      <c r="AC1" s="1032"/>
      <c r="AD1" s="1032"/>
      <c r="AE1" s="1032"/>
      <c r="AF1" s="1032"/>
      <c r="AG1" s="1032"/>
      <c r="AH1" s="1032"/>
      <c r="AI1" s="1032"/>
      <c r="AJ1" s="1032"/>
      <c r="AK1" s="1032"/>
      <c r="AL1" s="1032"/>
      <c r="AM1" s="1032"/>
      <c r="AN1" s="1032"/>
      <c r="AO1" s="1032"/>
      <c r="AP1" s="1032"/>
      <c r="AQ1" s="1032"/>
      <c r="AR1" s="1032"/>
      <c r="AS1" s="1032"/>
      <c r="AT1" s="1032"/>
      <c r="AU1" s="1032"/>
      <c r="AV1" s="1032"/>
      <c r="AW1" s="1032"/>
      <c r="AX1" s="1032"/>
      <c r="AY1" s="1032"/>
      <c r="AZ1" s="1032"/>
      <c r="BA1" s="1032"/>
      <c r="BB1" s="1032"/>
      <c r="BC1" s="1032"/>
      <c r="BD1" s="1032"/>
      <c r="BE1" s="1032"/>
      <c r="BF1" s="1032"/>
      <c r="BG1" s="1032"/>
      <c r="BH1" s="1032"/>
      <c r="BI1" s="1032"/>
      <c r="BJ1" s="1032"/>
      <c r="BK1" s="1032"/>
      <c r="BL1" s="1032"/>
      <c r="BM1" s="1032"/>
      <c r="BN1" s="1032"/>
      <c r="BO1" s="1032"/>
      <c r="BP1" s="1032"/>
      <c r="BQ1" s="1032"/>
      <c r="BR1" s="1032"/>
      <c r="BS1" s="1032"/>
      <c r="BT1" s="1032"/>
      <c r="BU1" s="1032"/>
      <c r="BV1" s="1032"/>
      <c r="BW1" s="1032"/>
      <c r="BX1" s="1032"/>
      <c r="BY1" s="1032"/>
      <c r="BZ1" s="1032"/>
      <c r="CA1" s="1032"/>
      <c r="CB1" s="1032"/>
      <c r="CC1" s="1032"/>
      <c r="CD1" s="1032"/>
      <c r="CE1" s="1032"/>
      <c r="CF1" s="1032"/>
      <c r="CG1" s="1032"/>
      <c r="CH1" s="1032"/>
      <c r="CI1" s="1032"/>
      <c r="CJ1" s="1032"/>
      <c r="CK1" s="1032"/>
      <c r="CL1" s="1032"/>
      <c r="CM1" s="1032"/>
      <c r="CN1" s="1032"/>
      <c r="CO1" s="1032"/>
      <c r="CP1" s="1032"/>
      <c r="CQ1" s="1032"/>
      <c r="CR1" s="1032"/>
      <c r="CS1" s="1032"/>
      <c r="CT1" s="1032"/>
      <c r="CU1" s="1032"/>
      <c r="CV1" s="1032"/>
      <c r="CW1" s="1032"/>
      <c r="CX1" s="1032"/>
      <c r="CY1" s="1032"/>
      <c r="CZ1" s="1032"/>
      <c r="DA1" s="1032"/>
      <c r="DB1" s="1375"/>
    </row>
    <row r="2" spans="1:116" ht="15.75" thickBot="1" x14ac:dyDescent="0.3">
      <c r="B2" s="274">
        <v>1</v>
      </c>
      <c r="C2" s="274">
        <v>3</v>
      </c>
      <c r="D2" s="274">
        <v>1</v>
      </c>
      <c r="E2" s="274">
        <v>3</v>
      </c>
      <c r="F2" s="274">
        <v>1</v>
      </c>
      <c r="G2" s="274">
        <v>3</v>
      </c>
      <c r="H2" s="274">
        <v>1</v>
      </c>
      <c r="I2" s="274">
        <v>3</v>
      </c>
      <c r="J2" s="274">
        <v>1</v>
      </c>
      <c r="K2" s="274">
        <v>3</v>
      </c>
      <c r="L2" s="274">
        <v>1</v>
      </c>
      <c r="M2" s="274">
        <v>3</v>
      </c>
      <c r="N2" s="274">
        <v>1</v>
      </c>
      <c r="O2" s="274">
        <v>3</v>
      </c>
      <c r="P2" s="274">
        <v>1</v>
      </c>
      <c r="Q2" s="274">
        <v>3</v>
      </c>
      <c r="R2" s="274">
        <v>1</v>
      </c>
      <c r="S2" s="274">
        <v>3</v>
      </c>
      <c r="T2" s="274">
        <v>1</v>
      </c>
      <c r="U2" s="274">
        <v>3</v>
      </c>
      <c r="V2" s="274">
        <v>1</v>
      </c>
      <c r="W2" s="274">
        <v>3</v>
      </c>
      <c r="X2" s="274">
        <v>1</v>
      </c>
      <c r="Y2" s="274">
        <v>3</v>
      </c>
      <c r="Z2" s="274">
        <v>1</v>
      </c>
      <c r="AA2" s="274">
        <v>3</v>
      </c>
      <c r="AB2" s="274">
        <v>1</v>
      </c>
      <c r="AC2" s="274">
        <v>3</v>
      </c>
      <c r="AD2" s="274">
        <v>1</v>
      </c>
      <c r="AE2" s="274">
        <v>3</v>
      </c>
      <c r="AF2" s="274">
        <v>1</v>
      </c>
      <c r="AG2" s="274">
        <v>3</v>
      </c>
      <c r="AH2" s="274">
        <v>1</v>
      </c>
      <c r="AI2" s="274">
        <v>3</v>
      </c>
      <c r="AJ2" s="274">
        <v>1</v>
      </c>
      <c r="AK2" s="274">
        <v>3</v>
      </c>
      <c r="AL2" s="274">
        <v>1</v>
      </c>
      <c r="AM2" s="274">
        <v>3</v>
      </c>
      <c r="AN2" s="274">
        <v>1</v>
      </c>
      <c r="AO2" s="274">
        <v>3</v>
      </c>
      <c r="AP2" s="274">
        <v>1</v>
      </c>
      <c r="AQ2" s="274">
        <v>3</v>
      </c>
      <c r="AR2" s="274">
        <v>1</v>
      </c>
      <c r="AS2" s="274">
        <v>3</v>
      </c>
      <c r="AT2" s="274">
        <v>1</v>
      </c>
      <c r="AU2" s="274">
        <v>3</v>
      </c>
      <c r="AV2" s="274">
        <v>1</v>
      </c>
      <c r="AW2" s="274">
        <v>3</v>
      </c>
      <c r="AX2" s="274">
        <v>1</v>
      </c>
      <c r="AY2" s="274">
        <v>3</v>
      </c>
      <c r="AZ2" s="274">
        <v>1</v>
      </c>
      <c r="BA2" s="274">
        <v>3</v>
      </c>
      <c r="BB2" s="274">
        <v>1</v>
      </c>
      <c r="BC2" s="274">
        <v>3</v>
      </c>
      <c r="BD2" s="274">
        <v>1</v>
      </c>
      <c r="BE2" s="274">
        <v>3</v>
      </c>
      <c r="BF2" s="274">
        <v>1</v>
      </c>
      <c r="BG2" s="274">
        <v>3</v>
      </c>
      <c r="BH2" s="274">
        <v>1</v>
      </c>
      <c r="BI2" s="274">
        <v>3</v>
      </c>
      <c r="BJ2" s="274">
        <v>1</v>
      </c>
      <c r="BK2" s="274">
        <v>3</v>
      </c>
      <c r="BL2" s="274">
        <v>1</v>
      </c>
      <c r="BM2" s="274">
        <v>3</v>
      </c>
      <c r="BN2" s="274">
        <v>1</v>
      </c>
      <c r="BO2" s="274">
        <v>3</v>
      </c>
      <c r="BP2" s="274">
        <v>1</v>
      </c>
      <c r="BQ2" s="274">
        <v>3</v>
      </c>
      <c r="BR2" s="274">
        <v>1</v>
      </c>
      <c r="BS2" s="274">
        <v>3</v>
      </c>
      <c r="BT2" s="274">
        <v>1</v>
      </c>
      <c r="BU2" s="274">
        <v>3</v>
      </c>
      <c r="BV2" s="274">
        <v>1</v>
      </c>
      <c r="BW2" s="274">
        <v>3</v>
      </c>
      <c r="BX2" s="274">
        <v>1</v>
      </c>
      <c r="BY2" s="274">
        <v>3</v>
      </c>
      <c r="BZ2" s="274">
        <v>1</v>
      </c>
      <c r="CA2" s="274">
        <v>3</v>
      </c>
      <c r="CB2" s="274">
        <v>1</v>
      </c>
      <c r="CC2" s="274">
        <v>3</v>
      </c>
      <c r="CD2" s="274">
        <v>1</v>
      </c>
      <c r="CE2" s="274">
        <v>3</v>
      </c>
      <c r="CF2" s="274">
        <v>1</v>
      </c>
      <c r="CG2" s="274">
        <v>3</v>
      </c>
      <c r="CH2" s="274">
        <v>1</v>
      </c>
      <c r="CI2" s="274">
        <v>3</v>
      </c>
      <c r="CJ2" s="274">
        <v>1</v>
      </c>
      <c r="CK2" s="274">
        <v>3</v>
      </c>
      <c r="CL2" s="274">
        <v>1</v>
      </c>
      <c r="CM2" s="274">
        <v>3</v>
      </c>
      <c r="CN2" s="274">
        <v>1</v>
      </c>
      <c r="CO2" s="274">
        <v>3</v>
      </c>
      <c r="CP2" s="274">
        <v>1</v>
      </c>
      <c r="CQ2" s="274">
        <v>3</v>
      </c>
      <c r="CR2" s="274">
        <v>1</v>
      </c>
      <c r="CS2" s="274">
        <v>3</v>
      </c>
      <c r="CT2" s="274">
        <v>1</v>
      </c>
      <c r="CU2" s="274">
        <v>3</v>
      </c>
      <c r="CV2" s="274">
        <v>1</v>
      </c>
      <c r="CW2" s="274">
        <v>3</v>
      </c>
      <c r="CX2" s="274">
        <v>1</v>
      </c>
      <c r="CY2" s="274">
        <v>3</v>
      </c>
      <c r="CZ2" s="274">
        <v>1</v>
      </c>
      <c r="DA2" s="274">
        <v>3</v>
      </c>
      <c r="DD2" s="34"/>
      <c r="DE2" s="34"/>
    </row>
    <row r="3" spans="1:116" ht="15.75" customHeight="1" thickTop="1" thickBot="1" x14ac:dyDescent="0.25">
      <c r="B3" s="1435" t="s">
        <v>45</v>
      </c>
      <c r="C3" s="1437"/>
      <c r="D3" s="1437"/>
      <c r="E3" s="1437"/>
      <c r="F3" s="1439"/>
      <c r="G3" s="1439"/>
      <c r="H3" s="1439"/>
      <c r="I3" s="1439"/>
      <c r="J3" s="1439"/>
      <c r="K3" s="1440" t="s">
        <v>47</v>
      </c>
      <c r="L3" s="1441"/>
      <c r="M3" s="1441"/>
      <c r="N3" s="1441"/>
      <c r="O3" s="1441"/>
      <c r="P3" s="1441"/>
      <c r="Q3" s="1441"/>
      <c r="R3" s="1442"/>
      <c r="S3" s="1427" t="s">
        <v>46</v>
      </c>
      <c r="T3" s="1427"/>
      <c r="U3" s="1427"/>
      <c r="V3" s="1427"/>
      <c r="W3" s="1427"/>
      <c r="X3" s="1427"/>
      <c r="Y3" s="1427"/>
      <c r="Z3" s="1427"/>
      <c r="AA3" s="1428"/>
      <c r="AB3" s="1426" t="s">
        <v>48</v>
      </c>
      <c r="AC3" s="1427"/>
      <c r="AD3" s="1427"/>
      <c r="AE3" s="1427"/>
      <c r="AF3" s="1427"/>
      <c r="AG3" s="1427"/>
      <c r="AH3" s="1427"/>
      <c r="AI3" s="1427"/>
      <c r="AJ3" s="1426" t="s">
        <v>49</v>
      </c>
      <c r="AK3" s="1427"/>
      <c r="AL3" s="1427"/>
      <c r="AM3" s="1427"/>
      <c r="AN3" s="1427"/>
      <c r="AO3" s="1427"/>
      <c r="AP3" s="1427"/>
      <c r="AQ3" s="1427"/>
      <c r="AR3" s="1428"/>
      <c r="AS3" s="1426" t="s">
        <v>50</v>
      </c>
      <c r="AT3" s="1427"/>
      <c r="AU3" s="1427"/>
      <c r="AV3" s="1427"/>
      <c r="AW3" s="1427"/>
      <c r="AX3" s="1427"/>
      <c r="AY3" s="1427"/>
      <c r="AZ3" s="1427"/>
      <c r="BA3" s="1428"/>
      <c r="BB3" s="1426" t="s">
        <v>51</v>
      </c>
      <c r="BC3" s="1427"/>
      <c r="BD3" s="1427"/>
      <c r="BE3" s="1427"/>
      <c r="BF3" s="1427"/>
      <c r="BG3" s="1427"/>
      <c r="BH3" s="1427"/>
      <c r="BI3" s="1427"/>
      <c r="BJ3" s="1428"/>
      <c r="BK3" s="1426" t="s">
        <v>52</v>
      </c>
      <c r="BL3" s="1427"/>
      <c r="BM3" s="1427"/>
      <c r="BN3" s="1427"/>
      <c r="BO3" s="1427"/>
      <c r="BP3" s="1427"/>
      <c r="BQ3" s="1427"/>
      <c r="BR3" s="1427"/>
      <c r="BS3" s="1428"/>
      <c r="BT3" s="1435" t="s">
        <v>53</v>
      </c>
      <c r="BU3" s="1436"/>
      <c r="BV3" s="1437"/>
      <c r="BW3" s="1437"/>
      <c r="BX3" s="1437"/>
      <c r="BY3" s="1437"/>
      <c r="BZ3" s="1437"/>
      <c r="CA3" s="1438"/>
      <c r="CB3" s="1426" t="s">
        <v>54</v>
      </c>
      <c r="CC3" s="1427"/>
      <c r="CD3" s="1427"/>
      <c r="CE3" s="1427"/>
      <c r="CF3" s="1427"/>
      <c r="CG3" s="1427"/>
      <c r="CH3" s="1427"/>
      <c r="CI3" s="1427"/>
      <c r="CJ3" s="1428"/>
      <c r="CK3" s="1426" t="s">
        <v>55</v>
      </c>
      <c r="CL3" s="1427"/>
      <c r="CM3" s="1427"/>
      <c r="CN3" s="1427"/>
      <c r="CO3" s="1427"/>
      <c r="CP3" s="1427"/>
      <c r="CQ3" s="1427"/>
      <c r="CR3" s="1427"/>
      <c r="CS3" s="1428"/>
      <c r="CT3" s="1426" t="s">
        <v>56</v>
      </c>
      <c r="CU3" s="1427"/>
      <c r="CV3" s="1427"/>
      <c r="CW3" s="1427"/>
      <c r="CX3" s="1427"/>
      <c r="CY3" s="1427"/>
      <c r="CZ3" s="1427"/>
      <c r="DA3" s="1428"/>
      <c r="DB3" s="1407" t="s">
        <v>0</v>
      </c>
      <c r="DD3" s="1410" t="s">
        <v>37</v>
      </c>
      <c r="DE3" s="57"/>
      <c r="DF3" s="1371" t="s">
        <v>36</v>
      </c>
      <c r="DH3" s="1431" t="s">
        <v>62</v>
      </c>
    </row>
    <row r="4" spans="1:116" ht="15.75" customHeight="1" thickTop="1" thickBot="1" x14ac:dyDescent="0.25">
      <c r="A4" s="34" t="s">
        <v>365</v>
      </c>
      <c r="B4" s="412">
        <v>1</v>
      </c>
      <c r="C4" s="413">
        <v>2</v>
      </c>
      <c r="D4" s="414">
        <v>3</v>
      </c>
      <c r="E4" s="414">
        <v>4</v>
      </c>
      <c r="F4" s="412">
        <v>5</v>
      </c>
      <c r="G4" s="413">
        <v>6</v>
      </c>
      <c r="H4" s="414">
        <v>7</v>
      </c>
      <c r="I4" s="414">
        <v>8</v>
      </c>
      <c r="J4" s="412">
        <v>9</v>
      </c>
      <c r="K4" s="405">
        <v>10</v>
      </c>
      <c r="L4" s="419">
        <v>11</v>
      </c>
      <c r="M4" s="419">
        <v>12</v>
      </c>
      <c r="N4" s="420">
        <v>13</v>
      </c>
      <c r="O4" s="421">
        <v>14</v>
      </c>
      <c r="P4" s="419">
        <v>15</v>
      </c>
      <c r="Q4" s="419">
        <v>16</v>
      </c>
      <c r="R4" s="422">
        <v>17</v>
      </c>
      <c r="S4" s="415">
        <v>18</v>
      </c>
      <c r="T4" s="414">
        <v>19</v>
      </c>
      <c r="U4" s="414">
        <v>20</v>
      </c>
      <c r="V4" s="412">
        <v>21</v>
      </c>
      <c r="W4" s="413">
        <v>22</v>
      </c>
      <c r="X4" s="414">
        <v>23</v>
      </c>
      <c r="Y4" s="414">
        <v>24</v>
      </c>
      <c r="Z4" s="412">
        <v>25</v>
      </c>
      <c r="AA4" s="416">
        <v>26</v>
      </c>
      <c r="AB4" s="417">
        <v>27</v>
      </c>
      <c r="AC4" s="414">
        <v>28</v>
      </c>
      <c r="AD4" s="412">
        <v>29</v>
      </c>
      <c r="AE4" s="413">
        <v>30</v>
      </c>
      <c r="AF4" s="414">
        <v>31</v>
      </c>
      <c r="AG4" s="414">
        <v>32</v>
      </c>
      <c r="AH4" s="412">
        <v>33</v>
      </c>
      <c r="AI4" s="416">
        <v>34</v>
      </c>
      <c r="AJ4" s="417">
        <v>35</v>
      </c>
      <c r="AK4" s="414">
        <v>36</v>
      </c>
      <c r="AL4" s="412">
        <v>37</v>
      </c>
      <c r="AM4" s="413">
        <v>38</v>
      </c>
      <c r="AN4" s="414">
        <v>39</v>
      </c>
      <c r="AO4" s="414">
        <v>40</v>
      </c>
      <c r="AP4" s="412">
        <v>41</v>
      </c>
      <c r="AQ4" s="413">
        <v>42</v>
      </c>
      <c r="AR4" s="418">
        <v>43</v>
      </c>
      <c r="AS4" s="423">
        <v>44</v>
      </c>
      <c r="AT4" s="412">
        <v>45</v>
      </c>
      <c r="AU4" s="413">
        <v>46</v>
      </c>
      <c r="AV4" s="414">
        <v>47</v>
      </c>
      <c r="AW4" s="414">
        <v>48</v>
      </c>
      <c r="AX4" s="412">
        <v>49</v>
      </c>
      <c r="AY4" s="413">
        <v>50</v>
      </c>
      <c r="AZ4" s="414">
        <v>51</v>
      </c>
      <c r="BA4" s="418">
        <v>52</v>
      </c>
      <c r="BB4" s="415">
        <v>53</v>
      </c>
      <c r="BC4" s="413">
        <v>54</v>
      </c>
      <c r="BD4" s="414">
        <v>55</v>
      </c>
      <c r="BE4" s="414">
        <v>56</v>
      </c>
      <c r="BF4" s="412">
        <v>57</v>
      </c>
      <c r="BG4" s="413">
        <v>58</v>
      </c>
      <c r="BH4" s="414">
        <v>59</v>
      </c>
      <c r="BI4" s="414">
        <v>60</v>
      </c>
      <c r="BJ4" s="424">
        <v>61</v>
      </c>
      <c r="BK4" s="415">
        <v>62</v>
      </c>
      <c r="BL4" s="414">
        <v>63</v>
      </c>
      <c r="BM4" s="414">
        <v>64</v>
      </c>
      <c r="BN4" s="412">
        <v>65</v>
      </c>
      <c r="BO4" s="413">
        <v>66</v>
      </c>
      <c r="BP4" s="414">
        <v>67</v>
      </c>
      <c r="BQ4" s="414">
        <v>68</v>
      </c>
      <c r="BR4" s="412">
        <v>69</v>
      </c>
      <c r="BS4" s="416">
        <v>70</v>
      </c>
      <c r="BT4" s="417">
        <v>71</v>
      </c>
      <c r="BU4" s="414">
        <v>72</v>
      </c>
      <c r="BV4" s="412">
        <v>73</v>
      </c>
      <c r="BW4" s="413">
        <v>74</v>
      </c>
      <c r="BX4" s="414">
        <v>75</v>
      </c>
      <c r="BY4" s="414">
        <v>76</v>
      </c>
      <c r="BZ4" s="412">
        <v>77</v>
      </c>
      <c r="CA4" s="416">
        <v>78</v>
      </c>
      <c r="CB4" s="417">
        <v>79</v>
      </c>
      <c r="CC4" s="414">
        <v>80</v>
      </c>
      <c r="CD4" s="412">
        <v>81</v>
      </c>
      <c r="CE4" s="413">
        <v>82</v>
      </c>
      <c r="CF4" s="414">
        <v>83</v>
      </c>
      <c r="CG4" s="414">
        <v>84</v>
      </c>
      <c r="CH4" s="412">
        <v>85</v>
      </c>
      <c r="CI4" s="413">
        <v>86</v>
      </c>
      <c r="CJ4" s="418">
        <v>87</v>
      </c>
      <c r="CK4" s="423">
        <v>88</v>
      </c>
      <c r="CL4" s="412">
        <v>89</v>
      </c>
      <c r="CM4" s="413">
        <v>90</v>
      </c>
      <c r="CN4" s="414">
        <v>91</v>
      </c>
      <c r="CO4" s="414">
        <v>92</v>
      </c>
      <c r="CP4" s="412">
        <v>93</v>
      </c>
      <c r="CQ4" s="413">
        <v>94</v>
      </c>
      <c r="CR4" s="414">
        <v>95</v>
      </c>
      <c r="CS4" s="418">
        <v>96</v>
      </c>
      <c r="CT4" s="415">
        <v>97</v>
      </c>
      <c r="CU4" s="413">
        <v>98</v>
      </c>
      <c r="CV4" s="414">
        <v>99</v>
      </c>
      <c r="CW4" s="414">
        <v>100</v>
      </c>
      <c r="CX4" s="412">
        <v>101</v>
      </c>
      <c r="CY4" s="413">
        <v>102</v>
      </c>
      <c r="CZ4" s="414">
        <v>103</v>
      </c>
      <c r="DA4" s="425">
        <v>104</v>
      </c>
      <c r="DB4" s="1408"/>
      <c r="DD4" s="1411"/>
      <c r="DE4" s="57"/>
      <c r="DF4" s="1409"/>
      <c r="DH4" s="1432"/>
    </row>
    <row r="5" spans="1:116" ht="16.5" customHeight="1" x14ac:dyDescent="0.2">
      <c r="A5" s="39" t="s">
        <v>1</v>
      </c>
      <c r="B5" s="405" t="s">
        <v>2</v>
      </c>
      <c r="C5" s="406" t="s">
        <v>3</v>
      </c>
      <c r="D5" s="407" t="s">
        <v>2</v>
      </c>
      <c r="E5" s="407" t="s">
        <v>3</v>
      </c>
      <c r="F5" s="406" t="s">
        <v>2</v>
      </c>
      <c r="G5" s="406" t="s">
        <v>3</v>
      </c>
      <c r="H5" s="407" t="s">
        <v>2</v>
      </c>
      <c r="I5" s="407" t="s">
        <v>3</v>
      </c>
      <c r="J5" s="408" t="s">
        <v>2</v>
      </c>
      <c r="K5" s="405" t="s">
        <v>3</v>
      </c>
      <c r="L5" s="407" t="s">
        <v>2</v>
      </c>
      <c r="M5" s="407" t="s">
        <v>3</v>
      </c>
      <c r="N5" s="406" t="s">
        <v>2</v>
      </c>
      <c r="O5" s="406" t="s">
        <v>3</v>
      </c>
      <c r="P5" s="407" t="s">
        <v>2</v>
      </c>
      <c r="Q5" s="407" t="s">
        <v>3</v>
      </c>
      <c r="R5" s="409" t="s">
        <v>2</v>
      </c>
      <c r="S5" s="405" t="s">
        <v>3</v>
      </c>
      <c r="T5" s="407" t="s">
        <v>2</v>
      </c>
      <c r="U5" s="407" t="s">
        <v>3</v>
      </c>
      <c r="V5" s="406" t="s">
        <v>2</v>
      </c>
      <c r="W5" s="406" t="s">
        <v>3</v>
      </c>
      <c r="X5" s="407" t="s">
        <v>2</v>
      </c>
      <c r="Y5" s="407" t="s">
        <v>3</v>
      </c>
      <c r="Z5" s="406" t="s">
        <v>2</v>
      </c>
      <c r="AA5" s="408" t="s">
        <v>3</v>
      </c>
      <c r="AB5" s="410" t="s">
        <v>2</v>
      </c>
      <c r="AC5" s="407" t="s">
        <v>3</v>
      </c>
      <c r="AD5" s="406" t="s">
        <v>2</v>
      </c>
      <c r="AE5" s="406" t="s">
        <v>3</v>
      </c>
      <c r="AF5" s="407" t="s">
        <v>2</v>
      </c>
      <c r="AG5" s="407" t="s">
        <v>3</v>
      </c>
      <c r="AH5" s="406" t="s">
        <v>2</v>
      </c>
      <c r="AI5" s="409" t="s">
        <v>3</v>
      </c>
      <c r="AJ5" s="410" t="s">
        <v>2</v>
      </c>
      <c r="AK5" s="407" t="s">
        <v>3</v>
      </c>
      <c r="AL5" s="406" t="s">
        <v>2</v>
      </c>
      <c r="AM5" s="406" t="s">
        <v>3</v>
      </c>
      <c r="AN5" s="407" t="s">
        <v>2</v>
      </c>
      <c r="AO5" s="407" t="s">
        <v>3</v>
      </c>
      <c r="AP5" s="406" t="s">
        <v>2</v>
      </c>
      <c r="AQ5" s="406" t="s">
        <v>3</v>
      </c>
      <c r="AR5" s="411" t="s">
        <v>2</v>
      </c>
      <c r="AS5" s="410" t="s">
        <v>3</v>
      </c>
      <c r="AT5" s="406" t="s">
        <v>2</v>
      </c>
      <c r="AU5" s="406" t="s">
        <v>3</v>
      </c>
      <c r="AV5" s="407" t="s">
        <v>2</v>
      </c>
      <c r="AW5" s="407" t="s">
        <v>3</v>
      </c>
      <c r="AX5" s="406" t="s">
        <v>2</v>
      </c>
      <c r="AY5" s="406" t="s">
        <v>3</v>
      </c>
      <c r="AZ5" s="407" t="s">
        <v>2</v>
      </c>
      <c r="BA5" s="411" t="s">
        <v>3</v>
      </c>
      <c r="BB5" s="405" t="s">
        <v>2</v>
      </c>
      <c r="BC5" s="406" t="s">
        <v>3</v>
      </c>
      <c r="BD5" s="407" t="s">
        <v>2</v>
      </c>
      <c r="BE5" s="407" t="s">
        <v>3</v>
      </c>
      <c r="BF5" s="406" t="s">
        <v>2</v>
      </c>
      <c r="BG5" s="406" t="s">
        <v>3</v>
      </c>
      <c r="BH5" s="407" t="s">
        <v>2</v>
      </c>
      <c r="BI5" s="407" t="s">
        <v>3</v>
      </c>
      <c r="BJ5" s="408" t="s">
        <v>2</v>
      </c>
      <c r="BK5" s="405" t="s">
        <v>3</v>
      </c>
      <c r="BL5" s="407" t="s">
        <v>2</v>
      </c>
      <c r="BM5" s="407" t="s">
        <v>3</v>
      </c>
      <c r="BN5" s="406" t="s">
        <v>2</v>
      </c>
      <c r="BO5" s="406" t="s">
        <v>3</v>
      </c>
      <c r="BP5" s="407" t="s">
        <v>2</v>
      </c>
      <c r="BQ5" s="407" t="s">
        <v>3</v>
      </c>
      <c r="BR5" s="406" t="s">
        <v>2</v>
      </c>
      <c r="BS5" s="408" t="s">
        <v>3</v>
      </c>
      <c r="BT5" s="410" t="s">
        <v>2</v>
      </c>
      <c r="BU5" s="407" t="s">
        <v>3</v>
      </c>
      <c r="BV5" s="406" t="s">
        <v>2</v>
      </c>
      <c r="BW5" s="406" t="s">
        <v>3</v>
      </c>
      <c r="BX5" s="407" t="s">
        <v>2</v>
      </c>
      <c r="BY5" s="407" t="s">
        <v>3</v>
      </c>
      <c r="BZ5" s="406" t="s">
        <v>2</v>
      </c>
      <c r="CA5" s="408" t="s">
        <v>3</v>
      </c>
      <c r="CB5" s="410" t="s">
        <v>2</v>
      </c>
      <c r="CC5" s="407" t="s">
        <v>3</v>
      </c>
      <c r="CD5" s="406" t="s">
        <v>2</v>
      </c>
      <c r="CE5" s="406" t="s">
        <v>3</v>
      </c>
      <c r="CF5" s="407" t="s">
        <v>2</v>
      </c>
      <c r="CG5" s="407" t="s">
        <v>3</v>
      </c>
      <c r="CH5" s="406" t="s">
        <v>2</v>
      </c>
      <c r="CI5" s="406" t="s">
        <v>3</v>
      </c>
      <c r="CJ5" s="411" t="s">
        <v>2</v>
      </c>
      <c r="CK5" s="410" t="s">
        <v>3</v>
      </c>
      <c r="CL5" s="406" t="s">
        <v>2</v>
      </c>
      <c r="CM5" s="406" t="s">
        <v>3</v>
      </c>
      <c r="CN5" s="407" t="s">
        <v>2</v>
      </c>
      <c r="CO5" s="407" t="s">
        <v>3</v>
      </c>
      <c r="CP5" s="406" t="s">
        <v>2</v>
      </c>
      <c r="CQ5" s="406" t="s">
        <v>3</v>
      </c>
      <c r="CR5" s="407" t="s">
        <v>2</v>
      </c>
      <c r="CS5" s="411" t="s">
        <v>3</v>
      </c>
      <c r="CT5" s="405" t="s">
        <v>2</v>
      </c>
      <c r="CU5" s="406" t="s">
        <v>3</v>
      </c>
      <c r="CV5" s="407" t="s">
        <v>2</v>
      </c>
      <c r="CW5" s="407" t="s">
        <v>3</v>
      </c>
      <c r="CX5" s="406" t="s">
        <v>2</v>
      </c>
      <c r="CY5" s="406" t="s">
        <v>3</v>
      </c>
      <c r="CZ5" s="407" t="s">
        <v>2</v>
      </c>
      <c r="DA5" s="411" t="s">
        <v>3</v>
      </c>
      <c r="DB5" s="1408"/>
      <c r="DD5" s="1411"/>
      <c r="DE5" s="57"/>
      <c r="DF5" s="1409"/>
      <c r="DH5" s="1432"/>
    </row>
    <row r="6" spans="1:116" ht="16.5" customHeight="1" thickBot="1" x14ac:dyDescent="0.25">
      <c r="A6" s="39" t="s">
        <v>4</v>
      </c>
      <c r="B6" s="1047">
        <v>1</v>
      </c>
      <c r="C6" s="1048"/>
      <c r="D6" s="1049">
        <v>2</v>
      </c>
      <c r="E6" s="1049"/>
      <c r="F6" s="1048">
        <v>3</v>
      </c>
      <c r="G6" s="1048"/>
      <c r="H6" s="1049">
        <v>4</v>
      </c>
      <c r="I6" s="1049"/>
      <c r="J6" s="275">
        <v>5</v>
      </c>
      <c r="K6" s="276">
        <v>5</v>
      </c>
      <c r="L6" s="1049">
        <v>6</v>
      </c>
      <c r="M6" s="1049"/>
      <c r="N6" s="1048">
        <v>7</v>
      </c>
      <c r="O6" s="1048"/>
      <c r="P6" s="1049">
        <v>8</v>
      </c>
      <c r="Q6" s="1049"/>
      <c r="R6" s="277">
        <v>9</v>
      </c>
      <c r="S6" s="276">
        <v>9</v>
      </c>
      <c r="T6" s="1049">
        <v>10</v>
      </c>
      <c r="U6" s="1049"/>
      <c r="V6" s="1048">
        <v>11</v>
      </c>
      <c r="W6" s="1048"/>
      <c r="X6" s="1049">
        <v>12</v>
      </c>
      <c r="Y6" s="1049"/>
      <c r="Z6" s="1048">
        <v>13</v>
      </c>
      <c r="AA6" s="1069"/>
      <c r="AB6" s="1070">
        <v>14</v>
      </c>
      <c r="AC6" s="1049"/>
      <c r="AD6" s="1048">
        <v>15</v>
      </c>
      <c r="AE6" s="1048"/>
      <c r="AF6" s="1049">
        <v>16</v>
      </c>
      <c r="AG6" s="1049"/>
      <c r="AH6" s="1048">
        <v>17</v>
      </c>
      <c r="AI6" s="1084"/>
      <c r="AJ6" s="1070">
        <v>18</v>
      </c>
      <c r="AK6" s="1049"/>
      <c r="AL6" s="1048">
        <v>19</v>
      </c>
      <c r="AM6" s="1048"/>
      <c r="AN6" s="1049">
        <v>20</v>
      </c>
      <c r="AO6" s="1049"/>
      <c r="AP6" s="1048">
        <v>21</v>
      </c>
      <c r="AQ6" s="1048"/>
      <c r="AR6" s="278">
        <v>22</v>
      </c>
      <c r="AS6" s="279">
        <v>22</v>
      </c>
      <c r="AT6" s="1048">
        <v>23</v>
      </c>
      <c r="AU6" s="1048"/>
      <c r="AV6" s="1049">
        <v>24</v>
      </c>
      <c r="AW6" s="1049"/>
      <c r="AX6" s="1048">
        <v>25</v>
      </c>
      <c r="AY6" s="1048"/>
      <c r="AZ6" s="1049">
        <v>26</v>
      </c>
      <c r="BA6" s="1050"/>
      <c r="BB6" s="1047">
        <v>27</v>
      </c>
      <c r="BC6" s="1048"/>
      <c r="BD6" s="1049">
        <v>28</v>
      </c>
      <c r="BE6" s="1049"/>
      <c r="BF6" s="1048">
        <v>29</v>
      </c>
      <c r="BG6" s="1048"/>
      <c r="BH6" s="1049">
        <v>30</v>
      </c>
      <c r="BI6" s="1049"/>
      <c r="BJ6" s="275">
        <v>31</v>
      </c>
      <c r="BK6" s="276">
        <v>31</v>
      </c>
      <c r="BL6" s="1049">
        <v>32</v>
      </c>
      <c r="BM6" s="1049"/>
      <c r="BN6" s="1048">
        <v>33</v>
      </c>
      <c r="BO6" s="1048"/>
      <c r="BP6" s="1049">
        <v>34</v>
      </c>
      <c r="BQ6" s="1049"/>
      <c r="BR6" s="1048">
        <v>35</v>
      </c>
      <c r="BS6" s="1069"/>
      <c r="BT6" s="1070">
        <v>36</v>
      </c>
      <c r="BU6" s="1049"/>
      <c r="BV6" s="1048">
        <v>37</v>
      </c>
      <c r="BW6" s="1048"/>
      <c r="BX6" s="1049">
        <v>38</v>
      </c>
      <c r="BY6" s="1049"/>
      <c r="BZ6" s="1048">
        <v>39</v>
      </c>
      <c r="CA6" s="1069"/>
      <c r="CB6" s="1070">
        <v>40</v>
      </c>
      <c r="CC6" s="1049"/>
      <c r="CD6" s="1048">
        <v>41</v>
      </c>
      <c r="CE6" s="1048"/>
      <c r="CF6" s="1049">
        <v>42</v>
      </c>
      <c r="CG6" s="1049"/>
      <c r="CH6" s="1048">
        <v>43</v>
      </c>
      <c r="CI6" s="1048"/>
      <c r="CJ6" s="278">
        <v>44</v>
      </c>
      <c r="CK6" s="279">
        <v>44</v>
      </c>
      <c r="CL6" s="1048">
        <v>45</v>
      </c>
      <c r="CM6" s="1048"/>
      <c r="CN6" s="1049">
        <v>46</v>
      </c>
      <c r="CO6" s="1049"/>
      <c r="CP6" s="1048">
        <v>47</v>
      </c>
      <c r="CQ6" s="1048"/>
      <c r="CR6" s="1049">
        <v>48</v>
      </c>
      <c r="CS6" s="1050"/>
      <c r="CT6" s="1047">
        <v>49</v>
      </c>
      <c r="CU6" s="1048"/>
      <c r="CV6" s="1049">
        <v>50</v>
      </c>
      <c r="CW6" s="1049"/>
      <c r="CX6" s="1048">
        <v>51</v>
      </c>
      <c r="CY6" s="1048"/>
      <c r="CZ6" s="1049">
        <v>52</v>
      </c>
      <c r="DA6" s="1050"/>
      <c r="DB6" s="1408"/>
      <c r="DD6" s="1412"/>
      <c r="DE6" s="57"/>
      <c r="DF6" s="1409"/>
      <c r="DH6" s="1432"/>
    </row>
    <row r="7" spans="1:116" ht="15.75" customHeight="1" thickBot="1" x14ac:dyDescent="0.3">
      <c r="A7" s="2" t="s">
        <v>5</v>
      </c>
      <c r="B7" s="252"/>
      <c r="C7" s="253"/>
      <c r="D7" s="254"/>
      <c r="E7" s="254"/>
      <c r="F7" s="255"/>
      <c r="G7" s="255"/>
      <c r="H7" s="256"/>
      <c r="I7" s="256"/>
      <c r="J7" s="257"/>
      <c r="K7" s="252">
        <v>3</v>
      </c>
      <c r="L7" s="254">
        <v>1</v>
      </c>
      <c r="M7" s="254">
        <v>3</v>
      </c>
      <c r="N7" s="255">
        <v>1</v>
      </c>
      <c r="O7" s="255">
        <v>3</v>
      </c>
      <c r="P7" s="256">
        <v>1</v>
      </c>
      <c r="Q7" s="256">
        <v>3</v>
      </c>
      <c r="R7" s="255">
        <v>1</v>
      </c>
      <c r="S7" s="252">
        <v>3</v>
      </c>
      <c r="T7" s="254">
        <v>1</v>
      </c>
      <c r="U7" s="254">
        <v>3</v>
      </c>
      <c r="V7" s="253">
        <v>1</v>
      </c>
      <c r="W7" s="253">
        <v>3</v>
      </c>
      <c r="X7" s="254">
        <v>1</v>
      </c>
      <c r="Y7" s="254">
        <v>3</v>
      </c>
      <c r="Z7" s="255">
        <v>1</v>
      </c>
      <c r="AA7" s="257">
        <v>3</v>
      </c>
      <c r="AB7" s="382">
        <v>1</v>
      </c>
      <c r="AC7" s="383">
        <v>3</v>
      </c>
      <c r="AD7" s="384">
        <v>1</v>
      </c>
      <c r="AE7" s="384">
        <v>3</v>
      </c>
      <c r="AF7" s="383">
        <v>1</v>
      </c>
      <c r="AG7" s="383">
        <v>3</v>
      </c>
      <c r="AH7" s="253">
        <v>1</v>
      </c>
      <c r="AI7" s="255">
        <v>3</v>
      </c>
      <c r="AJ7" s="382">
        <v>1</v>
      </c>
      <c r="AK7" s="254">
        <v>3</v>
      </c>
      <c r="AL7" s="253">
        <v>1</v>
      </c>
      <c r="AM7" s="253">
        <v>3</v>
      </c>
      <c r="AN7" s="254">
        <v>1</v>
      </c>
      <c r="AO7" s="254">
        <v>3</v>
      </c>
      <c r="AP7" s="253">
        <v>1</v>
      </c>
      <c r="AQ7" s="255">
        <v>3</v>
      </c>
      <c r="AR7" s="385">
        <v>1</v>
      </c>
      <c r="AS7" s="382">
        <v>3</v>
      </c>
      <c r="AT7" s="384">
        <v>1</v>
      </c>
      <c r="AU7" s="253">
        <v>3</v>
      </c>
      <c r="AV7" s="254">
        <v>1</v>
      </c>
      <c r="AW7" s="254">
        <v>3</v>
      </c>
      <c r="AX7" s="255">
        <v>1</v>
      </c>
      <c r="AY7" s="255">
        <v>3</v>
      </c>
      <c r="AZ7" s="256">
        <v>1</v>
      </c>
      <c r="BA7" s="385">
        <v>3</v>
      </c>
      <c r="BB7" s="252">
        <v>1</v>
      </c>
      <c r="BC7" s="384">
        <v>3</v>
      </c>
      <c r="BD7" s="383">
        <v>1</v>
      </c>
      <c r="BE7" s="383">
        <v>3</v>
      </c>
      <c r="BF7" s="253">
        <v>1</v>
      </c>
      <c r="BG7" s="253">
        <v>3</v>
      </c>
      <c r="BH7" s="254">
        <v>1</v>
      </c>
      <c r="BI7" s="256">
        <v>3</v>
      </c>
      <c r="BJ7" s="257">
        <v>1</v>
      </c>
      <c r="BK7" s="252">
        <v>3</v>
      </c>
      <c r="BL7" s="254">
        <v>1</v>
      </c>
      <c r="BM7" s="383">
        <v>3</v>
      </c>
      <c r="BN7" s="253">
        <v>1</v>
      </c>
      <c r="BO7" s="253">
        <v>3</v>
      </c>
      <c r="BP7" s="254">
        <v>1</v>
      </c>
      <c r="BQ7" s="256">
        <v>3</v>
      </c>
      <c r="BR7" s="255">
        <v>1</v>
      </c>
      <c r="BS7" s="257">
        <v>3</v>
      </c>
      <c r="BT7" s="382">
        <v>1</v>
      </c>
      <c r="BU7" s="383">
        <v>3</v>
      </c>
      <c r="BV7" s="384">
        <v>1</v>
      </c>
      <c r="BW7" s="384">
        <v>3</v>
      </c>
      <c r="BX7" s="383">
        <v>1</v>
      </c>
      <c r="BY7" s="383">
        <v>3</v>
      </c>
      <c r="BZ7" s="384">
        <v>13</v>
      </c>
      <c r="CA7" s="439"/>
      <c r="CB7" s="382">
        <v>1</v>
      </c>
      <c r="CC7" s="383">
        <v>3</v>
      </c>
      <c r="CD7" s="384">
        <v>1</v>
      </c>
      <c r="CE7" s="255">
        <v>3</v>
      </c>
      <c r="CF7" s="254">
        <v>1</v>
      </c>
      <c r="CG7" s="256">
        <v>3</v>
      </c>
      <c r="CH7" s="255">
        <v>1</v>
      </c>
      <c r="CI7" s="255">
        <v>3</v>
      </c>
      <c r="CJ7" s="385">
        <v>1</v>
      </c>
      <c r="CK7" s="382">
        <v>3</v>
      </c>
      <c r="CL7" s="384">
        <v>1</v>
      </c>
      <c r="CM7" s="384">
        <v>3</v>
      </c>
      <c r="CN7" s="254">
        <v>1</v>
      </c>
      <c r="CO7" s="254">
        <v>3</v>
      </c>
      <c r="CP7" s="253">
        <v>1</v>
      </c>
      <c r="CQ7" s="255">
        <v>3</v>
      </c>
      <c r="CR7" s="256">
        <v>1</v>
      </c>
      <c r="CS7" s="385">
        <v>3</v>
      </c>
      <c r="CT7" s="252">
        <v>1</v>
      </c>
      <c r="CU7" s="384">
        <v>3</v>
      </c>
      <c r="CV7" s="383">
        <v>1</v>
      </c>
      <c r="CW7" s="383">
        <v>3</v>
      </c>
      <c r="CX7" s="384">
        <v>1</v>
      </c>
      <c r="CY7" s="253">
        <v>3</v>
      </c>
      <c r="CZ7" s="254">
        <v>1</v>
      </c>
      <c r="DA7" s="385">
        <v>3</v>
      </c>
      <c r="DB7" s="280">
        <f t="shared" ref="DB7:DB20" si="0">+DF7</f>
        <v>0</v>
      </c>
      <c r="DC7" s="4"/>
      <c r="DD7" s="281"/>
      <c r="DE7" s="27"/>
      <c r="DF7" s="30"/>
      <c r="DH7" s="282">
        <f t="shared" ref="DH7:DH19" si="1">SUM(B7:DA7)</f>
        <v>200</v>
      </c>
      <c r="DI7" s="60" t="str">
        <f t="shared" ref="DI7:DI20" si="2">A7</f>
        <v>Pedra</v>
      </c>
    </row>
    <row r="8" spans="1:116" ht="15.75" customHeight="1" thickBot="1" x14ac:dyDescent="0.3">
      <c r="A8" s="2" t="s">
        <v>6</v>
      </c>
      <c r="B8" s="258"/>
      <c r="C8" s="259"/>
      <c r="D8" s="260"/>
      <c r="E8" s="260"/>
      <c r="F8" s="261"/>
      <c r="G8" s="261"/>
      <c r="H8" s="262"/>
      <c r="I8" s="262"/>
      <c r="J8" s="263"/>
      <c r="K8" s="374">
        <v>4</v>
      </c>
      <c r="L8" s="260">
        <v>1</v>
      </c>
      <c r="M8" s="375">
        <v>4</v>
      </c>
      <c r="N8" s="376">
        <v>1</v>
      </c>
      <c r="O8" s="375">
        <v>4</v>
      </c>
      <c r="P8" s="260">
        <v>1</v>
      </c>
      <c r="Q8" s="375">
        <v>4</v>
      </c>
      <c r="R8" s="377">
        <v>1</v>
      </c>
      <c r="S8" s="374">
        <v>4</v>
      </c>
      <c r="T8" s="260">
        <v>1</v>
      </c>
      <c r="U8" s="375">
        <v>4</v>
      </c>
      <c r="V8" s="376">
        <v>1</v>
      </c>
      <c r="W8" s="375">
        <v>4</v>
      </c>
      <c r="X8" s="260">
        <v>1</v>
      </c>
      <c r="Y8" s="375">
        <v>4</v>
      </c>
      <c r="Z8" s="376">
        <v>1</v>
      </c>
      <c r="AA8" s="378">
        <v>4</v>
      </c>
      <c r="AB8" s="319">
        <v>1</v>
      </c>
      <c r="AC8" s="260">
        <v>3</v>
      </c>
      <c r="AD8" s="376">
        <v>1</v>
      </c>
      <c r="AE8" s="376">
        <v>3</v>
      </c>
      <c r="AF8" s="260">
        <v>1</v>
      </c>
      <c r="AG8" s="260">
        <v>3</v>
      </c>
      <c r="AH8" s="376">
        <v>1</v>
      </c>
      <c r="AI8" s="379">
        <v>3</v>
      </c>
      <c r="AJ8" s="319">
        <v>1</v>
      </c>
      <c r="AK8" s="357">
        <v>4</v>
      </c>
      <c r="AL8" s="259">
        <v>1</v>
      </c>
      <c r="AM8" s="357">
        <v>4</v>
      </c>
      <c r="AN8" s="260">
        <v>1</v>
      </c>
      <c r="AO8" s="357">
        <v>4</v>
      </c>
      <c r="AP8" s="259">
        <v>1</v>
      </c>
      <c r="AQ8" s="358">
        <v>4</v>
      </c>
      <c r="AR8" s="322">
        <v>1</v>
      </c>
      <c r="AS8" s="359">
        <v>4</v>
      </c>
      <c r="AT8" s="321">
        <v>1</v>
      </c>
      <c r="AU8" s="357">
        <v>4</v>
      </c>
      <c r="AV8" s="260">
        <v>1</v>
      </c>
      <c r="AW8" s="357">
        <v>4</v>
      </c>
      <c r="AX8" s="261">
        <v>1</v>
      </c>
      <c r="AY8" s="358">
        <v>4</v>
      </c>
      <c r="AZ8" s="262">
        <v>1</v>
      </c>
      <c r="BA8" s="434">
        <v>4</v>
      </c>
      <c r="BB8" s="364">
        <v>1</v>
      </c>
      <c r="BC8" s="357">
        <v>4</v>
      </c>
      <c r="BD8" s="260">
        <v>1</v>
      </c>
      <c r="BE8" s="357">
        <v>4</v>
      </c>
      <c r="BF8" s="259">
        <v>1</v>
      </c>
      <c r="BG8" s="357">
        <v>4</v>
      </c>
      <c r="BH8" s="262">
        <v>1</v>
      </c>
      <c r="BI8" s="358">
        <v>4</v>
      </c>
      <c r="BJ8" s="263">
        <v>1</v>
      </c>
      <c r="BK8" s="258">
        <v>3</v>
      </c>
      <c r="BL8" s="320">
        <v>1</v>
      </c>
      <c r="BM8" s="320">
        <v>3</v>
      </c>
      <c r="BN8" s="259">
        <v>1</v>
      </c>
      <c r="BO8" s="259">
        <v>3</v>
      </c>
      <c r="BP8" s="260">
        <v>1</v>
      </c>
      <c r="BQ8" s="262">
        <v>3</v>
      </c>
      <c r="BR8" s="261">
        <v>1</v>
      </c>
      <c r="BS8" s="263">
        <v>3</v>
      </c>
      <c r="BT8" s="319">
        <v>1</v>
      </c>
      <c r="BU8" s="320">
        <v>3</v>
      </c>
      <c r="BV8" s="259">
        <v>1</v>
      </c>
      <c r="BW8" s="259">
        <v>3</v>
      </c>
      <c r="BX8" s="260">
        <v>1</v>
      </c>
      <c r="BY8" s="260">
        <v>3</v>
      </c>
      <c r="BZ8" s="259">
        <v>1</v>
      </c>
      <c r="CA8" s="263">
        <v>2</v>
      </c>
      <c r="CB8" s="319"/>
      <c r="CC8" s="320"/>
      <c r="CD8" s="321"/>
      <c r="CE8" s="261"/>
      <c r="CF8" s="260"/>
      <c r="CG8" s="262"/>
      <c r="CH8" s="261"/>
      <c r="CI8" s="261"/>
      <c r="CJ8" s="322"/>
      <c r="CK8" s="319"/>
      <c r="CL8" s="321"/>
      <c r="CM8" s="321"/>
      <c r="CN8" s="260"/>
      <c r="CO8" s="260"/>
      <c r="CP8" s="259"/>
      <c r="CQ8" s="261"/>
      <c r="CR8" s="262"/>
      <c r="CS8" s="322"/>
      <c r="CT8" s="258"/>
      <c r="CU8" s="321"/>
      <c r="CV8" s="320"/>
      <c r="CW8" s="320"/>
      <c r="CX8" s="321"/>
      <c r="CY8" s="259"/>
      <c r="CZ8" s="260"/>
      <c r="DA8" s="322"/>
      <c r="DB8" s="283">
        <f t="shared" si="0"/>
        <v>0</v>
      </c>
      <c r="DD8" s="281"/>
      <c r="DE8" s="27"/>
      <c r="DF8" s="28"/>
      <c r="DH8" s="282">
        <f t="shared" si="1"/>
        <v>160</v>
      </c>
      <c r="DI8" s="60" t="str">
        <f t="shared" si="2"/>
        <v>Ricas</v>
      </c>
    </row>
    <row r="9" spans="1:116" ht="15.75" customHeight="1" thickBot="1" x14ac:dyDescent="0.3">
      <c r="A9" s="2" t="s">
        <v>7</v>
      </c>
      <c r="B9" s="258"/>
      <c r="C9" s="259"/>
      <c r="D9" s="260"/>
      <c r="E9" s="260"/>
      <c r="F9" s="261"/>
      <c r="G9" s="261"/>
      <c r="H9" s="262"/>
      <c r="I9" s="262"/>
      <c r="J9" s="263"/>
      <c r="K9" s="258">
        <v>3</v>
      </c>
      <c r="L9" s="260">
        <v>1</v>
      </c>
      <c r="M9" s="260">
        <v>3</v>
      </c>
      <c r="N9" s="261">
        <v>1</v>
      </c>
      <c r="O9" s="261">
        <v>3</v>
      </c>
      <c r="P9" s="262">
        <v>1</v>
      </c>
      <c r="Q9" s="262">
        <v>3</v>
      </c>
      <c r="R9" s="261">
        <v>1</v>
      </c>
      <c r="S9" s="258">
        <v>3</v>
      </c>
      <c r="T9" s="260">
        <v>1</v>
      </c>
      <c r="U9" s="260">
        <v>3</v>
      </c>
      <c r="V9" s="321">
        <v>1</v>
      </c>
      <c r="W9" s="321">
        <v>3</v>
      </c>
      <c r="X9" s="320">
        <v>1</v>
      </c>
      <c r="Y9" s="260">
        <v>3</v>
      </c>
      <c r="Z9" s="261">
        <v>1</v>
      </c>
      <c r="AA9" s="263">
        <v>3</v>
      </c>
      <c r="AB9" s="319">
        <v>1</v>
      </c>
      <c r="AC9" s="320">
        <v>3</v>
      </c>
      <c r="AD9" s="321">
        <v>1</v>
      </c>
      <c r="AE9" s="321">
        <v>3</v>
      </c>
      <c r="AF9" s="320">
        <v>1</v>
      </c>
      <c r="AG9" s="260">
        <v>3</v>
      </c>
      <c r="AH9" s="259">
        <v>1</v>
      </c>
      <c r="AI9" s="261">
        <v>3</v>
      </c>
      <c r="AJ9" s="319">
        <v>1</v>
      </c>
      <c r="AK9" s="260">
        <v>3</v>
      </c>
      <c r="AL9" s="259">
        <v>1</v>
      </c>
      <c r="AM9" s="259">
        <v>3</v>
      </c>
      <c r="AN9" s="260">
        <v>1</v>
      </c>
      <c r="AO9" s="260">
        <v>3</v>
      </c>
      <c r="AP9" s="259">
        <v>1</v>
      </c>
      <c r="AQ9" s="261">
        <v>3</v>
      </c>
      <c r="AR9" s="322">
        <v>1</v>
      </c>
      <c r="AS9" s="319">
        <v>3</v>
      </c>
      <c r="AT9" s="321">
        <v>1</v>
      </c>
      <c r="AU9" s="259">
        <v>3</v>
      </c>
      <c r="AV9" s="260">
        <v>1</v>
      </c>
      <c r="AW9" s="260">
        <v>3</v>
      </c>
      <c r="AX9" s="261">
        <v>1</v>
      </c>
      <c r="AY9" s="261">
        <v>3</v>
      </c>
      <c r="AZ9" s="262">
        <v>1</v>
      </c>
      <c r="BA9" s="322">
        <v>3</v>
      </c>
      <c r="BB9" s="364">
        <v>1</v>
      </c>
      <c r="BC9" s="259">
        <v>3</v>
      </c>
      <c r="BD9" s="260">
        <v>1</v>
      </c>
      <c r="BE9" s="260">
        <v>3</v>
      </c>
      <c r="BF9" s="259">
        <v>1</v>
      </c>
      <c r="BG9" s="259">
        <v>3</v>
      </c>
      <c r="BH9" s="260">
        <v>1</v>
      </c>
      <c r="BI9" s="358"/>
      <c r="BJ9" s="263"/>
      <c r="BK9" s="258"/>
      <c r="BL9" s="320"/>
      <c r="BM9" s="320"/>
      <c r="BN9" s="259"/>
      <c r="BO9" s="259"/>
      <c r="BP9" s="260"/>
      <c r="BQ9" s="262"/>
      <c r="BR9" s="261"/>
      <c r="BS9" s="263"/>
      <c r="BT9" s="319"/>
      <c r="BU9" s="320"/>
      <c r="BV9" s="259"/>
      <c r="BW9" s="259"/>
      <c r="BX9" s="260"/>
      <c r="BY9" s="260"/>
      <c r="BZ9" s="259"/>
      <c r="CA9" s="263"/>
      <c r="CB9" s="319"/>
      <c r="CC9" s="320"/>
      <c r="CD9" s="321"/>
      <c r="CE9" s="259"/>
      <c r="CF9" s="260"/>
      <c r="CG9" s="260"/>
      <c r="CH9" s="261"/>
      <c r="CI9" s="261"/>
      <c r="CJ9" s="322"/>
      <c r="CK9" s="319"/>
      <c r="CL9" s="321"/>
      <c r="CM9" s="321"/>
      <c r="CN9" s="260"/>
      <c r="CO9" s="260"/>
      <c r="CP9" s="259"/>
      <c r="CQ9" s="261"/>
      <c r="CR9" s="262"/>
      <c r="CS9" s="322"/>
      <c r="CT9" s="258"/>
      <c r="CU9" s="321"/>
      <c r="CV9" s="320"/>
      <c r="CW9" s="320"/>
      <c r="CX9" s="321"/>
      <c r="CY9" s="259"/>
      <c r="CZ9" s="260"/>
      <c r="DA9" s="322"/>
      <c r="DB9" s="283">
        <f t="shared" si="0"/>
        <v>0</v>
      </c>
      <c r="DC9" s="4"/>
      <c r="DD9" s="281"/>
      <c r="DE9" s="27"/>
      <c r="DF9" s="28"/>
      <c r="DH9" s="282">
        <f t="shared" si="1"/>
        <v>100</v>
      </c>
      <c r="DI9" s="60" t="str">
        <f t="shared" si="2"/>
        <v>Renato</v>
      </c>
    </row>
    <row r="10" spans="1:116" ht="15.75" customHeight="1" thickBot="1" x14ac:dyDescent="0.3">
      <c r="A10" s="2" t="s">
        <v>8</v>
      </c>
      <c r="B10" s="258"/>
      <c r="C10" s="259"/>
      <c r="D10" s="260"/>
      <c r="E10" s="260"/>
      <c r="F10" s="261"/>
      <c r="G10" s="261"/>
      <c r="H10" s="262"/>
      <c r="I10" s="262"/>
      <c r="J10" s="263"/>
      <c r="K10" s="258">
        <v>3</v>
      </c>
      <c r="L10" s="260">
        <v>1</v>
      </c>
      <c r="M10" s="260">
        <v>3</v>
      </c>
      <c r="N10" s="261">
        <v>1</v>
      </c>
      <c r="O10" s="261">
        <v>3</v>
      </c>
      <c r="P10" s="262">
        <v>1</v>
      </c>
      <c r="Q10" s="262">
        <v>3</v>
      </c>
      <c r="R10" s="261">
        <v>1</v>
      </c>
      <c r="S10" s="258">
        <v>3</v>
      </c>
      <c r="T10" s="260">
        <v>1</v>
      </c>
      <c r="U10" s="260">
        <v>3</v>
      </c>
      <c r="V10" s="259">
        <v>1</v>
      </c>
      <c r="W10" s="259">
        <v>3</v>
      </c>
      <c r="X10" s="260">
        <v>1</v>
      </c>
      <c r="Y10" s="260">
        <v>3</v>
      </c>
      <c r="Z10" s="261">
        <v>1</v>
      </c>
      <c r="AA10" s="263">
        <v>3</v>
      </c>
      <c r="AB10" s="319">
        <v>1</v>
      </c>
      <c r="AC10" s="320">
        <v>3</v>
      </c>
      <c r="AD10" s="321">
        <v>1</v>
      </c>
      <c r="AE10" s="259">
        <v>3</v>
      </c>
      <c r="AF10" s="320">
        <v>1</v>
      </c>
      <c r="AG10" s="320">
        <v>3</v>
      </c>
      <c r="AH10" s="259">
        <v>1</v>
      </c>
      <c r="AI10" s="261">
        <v>3</v>
      </c>
      <c r="AJ10" s="319">
        <v>1</v>
      </c>
      <c r="AK10" s="260">
        <v>3</v>
      </c>
      <c r="AL10" s="259">
        <v>1</v>
      </c>
      <c r="AM10" s="259">
        <v>3</v>
      </c>
      <c r="AN10" s="260">
        <v>1</v>
      </c>
      <c r="AO10" s="260">
        <v>3</v>
      </c>
      <c r="AP10" s="259">
        <v>1</v>
      </c>
      <c r="AQ10" s="261">
        <v>3</v>
      </c>
      <c r="AR10" s="322">
        <v>1</v>
      </c>
      <c r="AS10" s="319">
        <v>3</v>
      </c>
      <c r="AT10" s="321">
        <v>1</v>
      </c>
      <c r="AU10" s="259">
        <v>3</v>
      </c>
      <c r="AV10" s="260">
        <v>1</v>
      </c>
      <c r="AW10" s="260">
        <v>3</v>
      </c>
      <c r="AX10" s="261">
        <v>1</v>
      </c>
      <c r="AY10" s="261">
        <v>3</v>
      </c>
      <c r="AZ10" s="262">
        <v>1</v>
      </c>
      <c r="BA10" s="322">
        <v>3</v>
      </c>
      <c r="BB10" s="364">
        <v>1</v>
      </c>
      <c r="BC10" s="259">
        <v>3</v>
      </c>
      <c r="BD10" s="260">
        <v>1</v>
      </c>
      <c r="BE10" s="260">
        <v>3</v>
      </c>
      <c r="BF10" s="259">
        <v>1</v>
      </c>
      <c r="BG10" s="259">
        <v>3</v>
      </c>
      <c r="BH10" s="262">
        <v>1</v>
      </c>
      <c r="BI10" s="262">
        <v>3</v>
      </c>
      <c r="BJ10" s="263">
        <v>1</v>
      </c>
      <c r="BK10" s="258">
        <v>3</v>
      </c>
      <c r="BL10" s="320">
        <v>1</v>
      </c>
      <c r="BM10" s="320">
        <v>3</v>
      </c>
      <c r="BN10" s="259">
        <v>1</v>
      </c>
      <c r="BO10" s="259">
        <v>3</v>
      </c>
      <c r="BP10" s="260">
        <v>1</v>
      </c>
      <c r="BQ10" s="260">
        <v>3</v>
      </c>
      <c r="BR10" s="261">
        <v>1</v>
      </c>
      <c r="BS10" s="263">
        <v>3</v>
      </c>
      <c r="BT10" s="319">
        <v>1</v>
      </c>
      <c r="BU10" s="320">
        <v>3</v>
      </c>
      <c r="BV10" s="259">
        <v>1</v>
      </c>
      <c r="BW10" s="259">
        <v>3</v>
      </c>
      <c r="BX10" s="260">
        <v>1</v>
      </c>
      <c r="BY10" s="260">
        <v>3</v>
      </c>
      <c r="BZ10" s="259">
        <v>1</v>
      </c>
      <c r="CA10" s="263">
        <v>3</v>
      </c>
      <c r="CB10" s="319"/>
      <c r="CC10" s="320"/>
      <c r="CD10" s="321"/>
      <c r="CE10" s="259"/>
      <c r="CF10" s="260"/>
      <c r="CG10" s="260"/>
      <c r="CH10" s="261"/>
      <c r="CI10" s="261"/>
      <c r="CJ10" s="322"/>
      <c r="CK10" s="319"/>
      <c r="CL10" s="259">
        <v>1</v>
      </c>
      <c r="CM10" s="321">
        <v>3</v>
      </c>
      <c r="CN10" s="260">
        <v>1</v>
      </c>
      <c r="CO10" s="260">
        <v>3</v>
      </c>
      <c r="CP10" s="259">
        <v>1</v>
      </c>
      <c r="CQ10" s="261">
        <v>3</v>
      </c>
      <c r="CR10" s="262">
        <v>1</v>
      </c>
      <c r="CS10" s="322">
        <v>3</v>
      </c>
      <c r="CT10" s="258">
        <v>1</v>
      </c>
      <c r="CU10" s="321">
        <v>3</v>
      </c>
      <c r="CV10" s="260">
        <v>1</v>
      </c>
      <c r="CW10" s="320">
        <v>3</v>
      </c>
      <c r="CX10" s="321">
        <v>1</v>
      </c>
      <c r="CY10" s="259">
        <v>3</v>
      </c>
      <c r="CZ10" s="260">
        <v>1</v>
      </c>
      <c r="DA10" s="322">
        <v>3</v>
      </c>
      <c r="DB10" s="283">
        <f t="shared" si="0"/>
        <v>0</v>
      </c>
      <c r="DD10" s="281"/>
      <c r="DE10" s="27"/>
      <c r="DF10" s="28"/>
      <c r="DH10" s="282">
        <f t="shared" si="1"/>
        <v>171</v>
      </c>
      <c r="DI10" s="60" t="str">
        <f t="shared" si="2"/>
        <v>Conhé</v>
      </c>
    </row>
    <row r="11" spans="1:116" ht="15.75" customHeight="1" thickBot="1" x14ac:dyDescent="0.3">
      <c r="A11" s="2" t="s">
        <v>9</v>
      </c>
      <c r="B11" s="258"/>
      <c r="C11" s="259"/>
      <c r="D11" s="260"/>
      <c r="E11" s="260"/>
      <c r="F11" s="261"/>
      <c r="G11" s="261"/>
      <c r="H11" s="262"/>
      <c r="I11" s="262"/>
      <c r="J11" s="263"/>
      <c r="K11" s="258">
        <v>3</v>
      </c>
      <c r="L11" s="260">
        <v>1</v>
      </c>
      <c r="M11" s="260">
        <v>3</v>
      </c>
      <c r="N11" s="261">
        <v>1</v>
      </c>
      <c r="O11" s="261">
        <v>3</v>
      </c>
      <c r="P11" s="262">
        <v>1</v>
      </c>
      <c r="Q11" s="262">
        <v>3</v>
      </c>
      <c r="R11" s="261">
        <v>1</v>
      </c>
      <c r="S11" s="258">
        <v>3</v>
      </c>
      <c r="T11" s="260">
        <v>1</v>
      </c>
      <c r="U11" s="260">
        <v>3</v>
      </c>
      <c r="V11" s="259">
        <v>1</v>
      </c>
      <c r="W11" s="259">
        <v>3</v>
      </c>
      <c r="X11" s="260">
        <v>1</v>
      </c>
      <c r="Y11" s="260">
        <v>3</v>
      </c>
      <c r="Z11" s="261">
        <v>1</v>
      </c>
      <c r="AA11" s="263">
        <v>3</v>
      </c>
      <c r="AB11" s="319">
        <v>1</v>
      </c>
      <c r="AC11" s="320">
        <v>3</v>
      </c>
      <c r="AD11" s="321">
        <v>1</v>
      </c>
      <c r="AE11" s="259">
        <v>3</v>
      </c>
      <c r="AF11" s="320">
        <v>1</v>
      </c>
      <c r="AG11" s="320">
        <v>3</v>
      </c>
      <c r="AH11" s="259">
        <v>1</v>
      </c>
      <c r="AI11" s="261">
        <v>3</v>
      </c>
      <c r="AJ11" s="319">
        <v>1</v>
      </c>
      <c r="AK11" s="260">
        <v>3</v>
      </c>
      <c r="AL11" s="259">
        <v>1</v>
      </c>
      <c r="AM11" s="259">
        <v>3</v>
      </c>
      <c r="AN11" s="260">
        <v>1</v>
      </c>
      <c r="AO11" s="404">
        <v>3</v>
      </c>
      <c r="AP11" s="259">
        <v>1</v>
      </c>
      <c r="AQ11" s="261">
        <v>3</v>
      </c>
      <c r="AR11" s="322">
        <v>1</v>
      </c>
      <c r="AS11" s="319">
        <v>3</v>
      </c>
      <c r="AT11" s="321">
        <v>1</v>
      </c>
      <c r="AU11" s="259">
        <v>3</v>
      </c>
      <c r="AV11" s="260">
        <v>1</v>
      </c>
      <c r="AW11" s="260">
        <v>3</v>
      </c>
      <c r="AX11" s="259">
        <v>1</v>
      </c>
      <c r="AY11" s="261">
        <v>3</v>
      </c>
      <c r="AZ11" s="262">
        <v>1</v>
      </c>
      <c r="BA11" s="322">
        <v>3</v>
      </c>
      <c r="BB11" s="364">
        <v>1</v>
      </c>
      <c r="BC11" s="259">
        <v>3</v>
      </c>
      <c r="BD11" s="260">
        <v>1</v>
      </c>
      <c r="BE11" s="260">
        <v>3</v>
      </c>
      <c r="BF11" s="259">
        <v>1</v>
      </c>
      <c r="BG11" s="259">
        <v>3</v>
      </c>
      <c r="BH11" s="260">
        <v>1</v>
      </c>
      <c r="BI11" s="262">
        <v>3</v>
      </c>
      <c r="BJ11" s="263">
        <v>1</v>
      </c>
      <c r="BK11" s="258">
        <v>3</v>
      </c>
      <c r="BL11" s="260">
        <v>1</v>
      </c>
      <c r="BM11" s="260">
        <v>3</v>
      </c>
      <c r="BN11" s="259">
        <v>1</v>
      </c>
      <c r="BO11" s="259">
        <v>3</v>
      </c>
      <c r="BP11" s="260">
        <v>1</v>
      </c>
      <c r="BQ11" s="260">
        <v>3</v>
      </c>
      <c r="BR11" s="259">
        <v>1</v>
      </c>
      <c r="BS11" s="263">
        <v>3</v>
      </c>
      <c r="BT11" s="365">
        <v>1</v>
      </c>
      <c r="BU11" s="260">
        <v>3</v>
      </c>
      <c r="BV11" s="259">
        <v>1</v>
      </c>
      <c r="BW11" s="259">
        <v>3</v>
      </c>
      <c r="BX11" s="260">
        <v>1</v>
      </c>
      <c r="BY11" s="260">
        <v>3</v>
      </c>
      <c r="BZ11" s="259">
        <v>1</v>
      </c>
      <c r="CA11" s="263">
        <v>3</v>
      </c>
      <c r="CB11" s="319">
        <v>1</v>
      </c>
      <c r="CC11" s="260">
        <v>3</v>
      </c>
      <c r="CD11" s="321">
        <v>1</v>
      </c>
      <c r="CE11" s="259">
        <v>3</v>
      </c>
      <c r="CF11" s="260">
        <v>1</v>
      </c>
      <c r="CG11" s="260">
        <v>3</v>
      </c>
      <c r="CH11" s="261">
        <v>1</v>
      </c>
      <c r="CI11" s="261">
        <v>3</v>
      </c>
      <c r="CJ11" s="322">
        <v>1</v>
      </c>
      <c r="CK11" s="319">
        <v>3</v>
      </c>
      <c r="CL11" s="259">
        <v>1</v>
      </c>
      <c r="CM11" s="259">
        <v>3</v>
      </c>
      <c r="CN11" s="260">
        <v>1</v>
      </c>
      <c r="CO11" s="260">
        <v>3</v>
      </c>
      <c r="CP11" s="259">
        <v>1</v>
      </c>
      <c r="CQ11" s="261">
        <v>3</v>
      </c>
      <c r="CR11" s="262">
        <v>1</v>
      </c>
      <c r="CS11" s="322">
        <v>3</v>
      </c>
      <c r="CT11" s="258">
        <v>1</v>
      </c>
      <c r="CU11" s="321">
        <v>3</v>
      </c>
      <c r="CV11" s="320">
        <v>1</v>
      </c>
      <c r="CW11" s="260"/>
      <c r="CX11" s="321"/>
      <c r="CY11" s="259"/>
      <c r="CZ11" s="260"/>
      <c r="DA11" s="322"/>
      <c r="DB11" s="283">
        <f t="shared" si="0"/>
        <v>0</v>
      </c>
      <c r="DD11" s="281"/>
      <c r="DE11" s="27"/>
      <c r="DF11" s="28"/>
      <c r="DH11" s="282">
        <f t="shared" si="1"/>
        <v>180</v>
      </c>
      <c r="DI11" s="60" t="str">
        <f t="shared" si="2"/>
        <v>Catita</v>
      </c>
    </row>
    <row r="12" spans="1:116" ht="15.75" customHeight="1" thickBot="1" x14ac:dyDescent="0.3">
      <c r="A12" s="2" t="s">
        <v>10</v>
      </c>
      <c r="B12" s="258"/>
      <c r="C12" s="259"/>
      <c r="D12" s="260"/>
      <c r="E12" s="260"/>
      <c r="F12" s="261"/>
      <c r="G12" s="261"/>
      <c r="H12" s="262"/>
      <c r="I12" s="262"/>
      <c r="J12" s="263"/>
      <c r="K12" s="258">
        <v>3</v>
      </c>
      <c r="L12" s="260">
        <v>1</v>
      </c>
      <c r="M12" s="260">
        <v>3</v>
      </c>
      <c r="N12" s="261">
        <v>1</v>
      </c>
      <c r="O12" s="261">
        <v>3</v>
      </c>
      <c r="P12" s="262">
        <v>1</v>
      </c>
      <c r="Q12" s="262">
        <v>3</v>
      </c>
      <c r="R12" s="261">
        <v>1</v>
      </c>
      <c r="S12" s="258">
        <v>3</v>
      </c>
      <c r="T12" s="260">
        <v>1</v>
      </c>
      <c r="U12" s="260">
        <v>3</v>
      </c>
      <c r="V12" s="259">
        <v>1</v>
      </c>
      <c r="W12" s="259">
        <v>3</v>
      </c>
      <c r="X12" s="260">
        <v>1</v>
      </c>
      <c r="Y12" s="260">
        <v>2</v>
      </c>
      <c r="Z12" s="261">
        <v>1</v>
      </c>
      <c r="AA12" s="263">
        <v>3</v>
      </c>
      <c r="AB12" s="319">
        <v>1</v>
      </c>
      <c r="AC12" s="320">
        <v>3</v>
      </c>
      <c r="AD12" s="321">
        <v>1</v>
      </c>
      <c r="AE12" s="321">
        <v>3</v>
      </c>
      <c r="AF12" s="320">
        <v>1</v>
      </c>
      <c r="AG12" s="320">
        <v>3</v>
      </c>
      <c r="AH12" s="259">
        <v>1</v>
      </c>
      <c r="AI12" s="261">
        <v>3</v>
      </c>
      <c r="AJ12" s="319">
        <v>1</v>
      </c>
      <c r="AK12" s="260">
        <v>3</v>
      </c>
      <c r="AL12" s="259">
        <v>1</v>
      </c>
      <c r="AM12" s="259">
        <v>3</v>
      </c>
      <c r="AN12" s="260">
        <v>1</v>
      </c>
      <c r="AO12" s="260">
        <v>3</v>
      </c>
      <c r="AP12" s="259">
        <v>1</v>
      </c>
      <c r="AQ12" s="261">
        <v>3</v>
      </c>
      <c r="AR12" s="322">
        <v>1</v>
      </c>
      <c r="AS12" s="319">
        <v>3</v>
      </c>
      <c r="AT12" s="321">
        <v>1</v>
      </c>
      <c r="AU12" s="259">
        <v>3</v>
      </c>
      <c r="AV12" s="260">
        <v>1</v>
      </c>
      <c r="AW12" s="260">
        <v>3</v>
      </c>
      <c r="AX12" s="261">
        <v>1</v>
      </c>
      <c r="AY12" s="261">
        <v>3</v>
      </c>
      <c r="AZ12" s="262">
        <v>1</v>
      </c>
      <c r="BA12" s="322">
        <v>3</v>
      </c>
      <c r="BB12" s="364">
        <v>1</v>
      </c>
      <c r="BC12" s="259">
        <v>3</v>
      </c>
      <c r="BD12" s="260">
        <v>1</v>
      </c>
      <c r="BE12" s="260">
        <v>3</v>
      </c>
      <c r="BF12" s="259">
        <v>1</v>
      </c>
      <c r="BG12" s="259">
        <v>3</v>
      </c>
      <c r="BH12" s="260">
        <v>1</v>
      </c>
      <c r="BI12" s="262">
        <v>3</v>
      </c>
      <c r="BJ12" s="263">
        <v>1</v>
      </c>
      <c r="BK12" s="258">
        <v>3</v>
      </c>
      <c r="BL12" s="260">
        <v>1</v>
      </c>
      <c r="BM12" s="260">
        <v>3</v>
      </c>
      <c r="BN12" s="259">
        <v>1</v>
      </c>
      <c r="BO12" s="259">
        <v>3</v>
      </c>
      <c r="BP12" s="260">
        <v>1</v>
      </c>
      <c r="BQ12" s="260">
        <v>3</v>
      </c>
      <c r="BR12" s="259">
        <v>1</v>
      </c>
      <c r="BS12" s="263">
        <v>3</v>
      </c>
      <c r="BT12" s="365">
        <v>1</v>
      </c>
      <c r="BU12" s="260">
        <v>3</v>
      </c>
      <c r="BV12" s="259">
        <v>1</v>
      </c>
      <c r="BW12" s="357">
        <v>4</v>
      </c>
      <c r="BX12" s="260">
        <v>1</v>
      </c>
      <c r="BY12" s="357">
        <v>4</v>
      </c>
      <c r="BZ12" s="259">
        <v>1</v>
      </c>
      <c r="CA12" s="434">
        <v>4</v>
      </c>
      <c r="CB12" s="319">
        <v>1</v>
      </c>
      <c r="CC12" s="320">
        <v>3</v>
      </c>
      <c r="CD12" s="321">
        <v>1</v>
      </c>
      <c r="CE12" s="259">
        <v>3</v>
      </c>
      <c r="CF12" s="260">
        <v>1</v>
      </c>
      <c r="CG12" s="260">
        <v>3</v>
      </c>
      <c r="CH12" s="261">
        <v>1</v>
      </c>
      <c r="CI12" s="261">
        <v>3</v>
      </c>
      <c r="CJ12" s="322">
        <v>1</v>
      </c>
      <c r="CK12" s="319">
        <v>3</v>
      </c>
      <c r="CL12" s="259">
        <v>1</v>
      </c>
      <c r="CM12" s="259">
        <v>3</v>
      </c>
      <c r="CN12" s="260">
        <v>1</v>
      </c>
      <c r="CO12" s="260">
        <v>3</v>
      </c>
      <c r="CP12" s="259">
        <v>1</v>
      </c>
      <c r="CQ12" s="261">
        <v>3</v>
      </c>
      <c r="CR12" s="262">
        <v>1</v>
      </c>
      <c r="CS12" s="322">
        <v>3</v>
      </c>
      <c r="CT12" s="258">
        <v>1</v>
      </c>
      <c r="CU12" s="321">
        <v>3</v>
      </c>
      <c r="CV12" s="320">
        <v>1</v>
      </c>
      <c r="CW12" s="320">
        <v>3</v>
      </c>
      <c r="CX12" s="321">
        <v>1</v>
      </c>
      <c r="CY12" s="259">
        <v>3</v>
      </c>
      <c r="CZ12" s="260">
        <v>1</v>
      </c>
      <c r="DA12" s="322">
        <v>3</v>
      </c>
      <c r="DB12" s="283">
        <f t="shared" si="0"/>
        <v>0</v>
      </c>
      <c r="DC12" s="4"/>
      <c r="DD12" s="281"/>
      <c r="DE12" s="27"/>
      <c r="DF12" s="28"/>
      <c r="DH12" s="282">
        <f t="shared" si="1"/>
        <v>193</v>
      </c>
      <c r="DI12" s="60" t="str">
        <f t="shared" si="2"/>
        <v>Alves</v>
      </c>
      <c r="DL12" s="363"/>
    </row>
    <row r="13" spans="1:116" ht="15.75" customHeight="1" thickBot="1" x14ac:dyDescent="0.3">
      <c r="A13" s="2" t="s">
        <v>11</v>
      </c>
      <c r="B13" s="258"/>
      <c r="C13" s="259"/>
      <c r="D13" s="260"/>
      <c r="E13" s="260"/>
      <c r="F13" s="261"/>
      <c r="G13" s="261"/>
      <c r="H13" s="262"/>
      <c r="I13" s="262"/>
      <c r="J13" s="263"/>
      <c r="K13" s="258">
        <v>3</v>
      </c>
      <c r="L13" s="260">
        <v>1</v>
      </c>
      <c r="M13" s="260">
        <v>3</v>
      </c>
      <c r="N13" s="261">
        <v>1</v>
      </c>
      <c r="O13" s="261">
        <v>3</v>
      </c>
      <c r="P13" s="262">
        <v>1</v>
      </c>
      <c r="Q13" s="262">
        <v>3</v>
      </c>
      <c r="R13" s="261">
        <v>1</v>
      </c>
      <c r="S13" s="258">
        <v>3</v>
      </c>
      <c r="T13" s="260">
        <v>1</v>
      </c>
      <c r="U13" s="260">
        <v>3</v>
      </c>
      <c r="V13" s="259">
        <v>1</v>
      </c>
      <c r="W13" s="259">
        <v>3</v>
      </c>
      <c r="X13" s="260">
        <v>1</v>
      </c>
      <c r="Y13" s="260">
        <v>3</v>
      </c>
      <c r="Z13" s="261">
        <v>1</v>
      </c>
      <c r="AA13" s="263">
        <v>3</v>
      </c>
      <c r="AB13" s="319">
        <v>1</v>
      </c>
      <c r="AC13" s="320">
        <v>3</v>
      </c>
      <c r="AD13" s="321">
        <v>1</v>
      </c>
      <c r="AE13" s="259">
        <v>3</v>
      </c>
      <c r="AF13" s="320">
        <v>1</v>
      </c>
      <c r="AG13" s="320">
        <v>3</v>
      </c>
      <c r="AH13" s="259">
        <v>1</v>
      </c>
      <c r="AI13" s="261">
        <v>3</v>
      </c>
      <c r="AJ13" s="365">
        <v>1</v>
      </c>
      <c r="AK13" s="262">
        <v>3</v>
      </c>
      <c r="AL13" s="259">
        <v>1</v>
      </c>
      <c r="AM13" s="259">
        <v>3</v>
      </c>
      <c r="AN13" s="260">
        <v>1</v>
      </c>
      <c r="AO13" s="260">
        <v>3</v>
      </c>
      <c r="AP13" s="259">
        <v>1</v>
      </c>
      <c r="AQ13" s="261">
        <v>3</v>
      </c>
      <c r="AR13" s="322">
        <v>1</v>
      </c>
      <c r="AS13" s="319">
        <v>3</v>
      </c>
      <c r="AT13" s="321">
        <v>1</v>
      </c>
      <c r="AU13" s="259">
        <v>2</v>
      </c>
      <c r="AV13" s="260">
        <v>1</v>
      </c>
      <c r="AW13" s="259">
        <v>3</v>
      </c>
      <c r="AX13" s="261">
        <v>1</v>
      </c>
      <c r="AY13" s="261">
        <v>3</v>
      </c>
      <c r="AZ13" s="262">
        <v>1</v>
      </c>
      <c r="BA13" s="263">
        <v>3</v>
      </c>
      <c r="BB13" s="364">
        <v>1</v>
      </c>
      <c r="BC13" s="259">
        <v>3</v>
      </c>
      <c r="BD13" s="260">
        <v>1</v>
      </c>
      <c r="BE13" s="260">
        <v>3</v>
      </c>
      <c r="BF13" s="259">
        <v>1</v>
      </c>
      <c r="BG13" s="259">
        <v>3</v>
      </c>
      <c r="BH13" s="260">
        <v>1</v>
      </c>
      <c r="BI13" s="262">
        <v>3</v>
      </c>
      <c r="BJ13" s="263">
        <v>1</v>
      </c>
      <c r="BK13" s="258">
        <v>3</v>
      </c>
      <c r="BL13" s="260">
        <v>1</v>
      </c>
      <c r="BM13" s="260">
        <v>3</v>
      </c>
      <c r="BN13" s="259">
        <v>1</v>
      </c>
      <c r="BO13" s="259">
        <v>3</v>
      </c>
      <c r="BP13" s="260">
        <v>1</v>
      </c>
      <c r="BQ13" s="260">
        <v>3</v>
      </c>
      <c r="BR13" s="259">
        <v>1</v>
      </c>
      <c r="BS13" s="263">
        <v>3</v>
      </c>
      <c r="BT13" s="365">
        <v>1</v>
      </c>
      <c r="BU13" s="260">
        <v>3</v>
      </c>
      <c r="BV13" s="259">
        <v>1</v>
      </c>
      <c r="BW13" s="259">
        <v>3</v>
      </c>
      <c r="BX13" s="260">
        <v>1</v>
      </c>
      <c r="BY13" s="260">
        <v>3</v>
      </c>
      <c r="BZ13" s="259">
        <v>1</v>
      </c>
      <c r="CA13" s="263">
        <v>3</v>
      </c>
      <c r="CB13" s="365"/>
      <c r="CC13" s="357"/>
      <c r="CD13" s="321"/>
      <c r="CE13" s="358"/>
      <c r="CF13" s="260"/>
      <c r="CG13" s="358"/>
      <c r="CH13" s="261"/>
      <c r="CI13" s="358"/>
      <c r="CJ13" s="322"/>
      <c r="CK13" s="319"/>
      <c r="CL13" s="259"/>
      <c r="CM13" s="259"/>
      <c r="CN13" s="260"/>
      <c r="CO13" s="260"/>
      <c r="CP13" s="261"/>
      <c r="CQ13" s="259"/>
      <c r="CR13" s="262">
        <v>1</v>
      </c>
      <c r="CS13" s="434">
        <v>4</v>
      </c>
      <c r="CT13" s="258">
        <v>1</v>
      </c>
      <c r="CU13" s="321">
        <v>3</v>
      </c>
      <c r="CV13" s="320">
        <v>1</v>
      </c>
      <c r="CW13" s="320">
        <v>3</v>
      </c>
      <c r="CX13" s="321">
        <v>1</v>
      </c>
      <c r="CY13" s="259">
        <v>2</v>
      </c>
      <c r="CZ13" s="260"/>
      <c r="DA13" s="322"/>
      <c r="DB13" s="283">
        <f t="shared" si="0"/>
        <v>0</v>
      </c>
      <c r="DD13" s="281"/>
      <c r="DE13" s="27"/>
      <c r="DF13" s="28"/>
      <c r="DH13" s="282">
        <f t="shared" si="1"/>
        <v>154</v>
      </c>
      <c r="DI13" s="60" t="str">
        <f t="shared" si="2"/>
        <v>Batanete</v>
      </c>
    </row>
    <row r="14" spans="1:116" ht="15.75" customHeight="1" thickBot="1" x14ac:dyDescent="0.3">
      <c r="A14" s="2" t="s">
        <v>12</v>
      </c>
      <c r="B14" s="258"/>
      <c r="C14" s="259"/>
      <c r="D14" s="260"/>
      <c r="E14" s="260"/>
      <c r="F14" s="261"/>
      <c r="G14" s="261"/>
      <c r="H14" s="262"/>
      <c r="I14" s="262"/>
      <c r="J14" s="263"/>
      <c r="K14" s="258">
        <v>3</v>
      </c>
      <c r="L14" s="260">
        <v>1</v>
      </c>
      <c r="M14" s="260">
        <v>3</v>
      </c>
      <c r="N14" s="261">
        <v>1</v>
      </c>
      <c r="O14" s="261">
        <v>3</v>
      </c>
      <c r="P14" s="262">
        <v>1</v>
      </c>
      <c r="Q14" s="262">
        <v>3</v>
      </c>
      <c r="R14" s="261">
        <v>1</v>
      </c>
      <c r="S14" s="258">
        <v>3</v>
      </c>
      <c r="T14" s="260">
        <v>1</v>
      </c>
      <c r="U14" s="260">
        <v>3</v>
      </c>
      <c r="V14" s="259">
        <v>1</v>
      </c>
      <c r="W14" s="259">
        <v>3</v>
      </c>
      <c r="X14" s="260">
        <v>1</v>
      </c>
      <c r="Y14" s="260">
        <v>3</v>
      </c>
      <c r="Z14" s="261">
        <v>1</v>
      </c>
      <c r="AA14" s="263">
        <v>3</v>
      </c>
      <c r="AB14" s="319">
        <v>1</v>
      </c>
      <c r="AC14" s="320">
        <v>3</v>
      </c>
      <c r="AD14" s="321">
        <v>1</v>
      </c>
      <c r="AE14" s="321">
        <v>3</v>
      </c>
      <c r="AF14" s="320">
        <v>1</v>
      </c>
      <c r="AG14" s="320">
        <v>3</v>
      </c>
      <c r="AH14" s="259">
        <v>1</v>
      </c>
      <c r="AI14" s="261">
        <v>3</v>
      </c>
      <c r="AJ14" s="319">
        <v>1</v>
      </c>
      <c r="AK14" s="260">
        <v>3</v>
      </c>
      <c r="AL14" s="259">
        <v>1</v>
      </c>
      <c r="AM14" s="259">
        <v>3</v>
      </c>
      <c r="AN14" s="260">
        <v>1</v>
      </c>
      <c r="AO14" s="260">
        <v>3</v>
      </c>
      <c r="AP14" s="259">
        <v>1</v>
      </c>
      <c r="AQ14" s="261">
        <v>3</v>
      </c>
      <c r="AR14" s="322">
        <v>1</v>
      </c>
      <c r="AS14" s="319">
        <v>3</v>
      </c>
      <c r="AT14" s="321">
        <v>1</v>
      </c>
      <c r="AU14" s="259">
        <v>3</v>
      </c>
      <c r="AV14" s="260">
        <v>1</v>
      </c>
      <c r="AW14" s="260">
        <v>3</v>
      </c>
      <c r="AX14" s="261">
        <v>1</v>
      </c>
      <c r="AY14" s="261">
        <v>3</v>
      </c>
      <c r="AZ14" s="262">
        <v>1</v>
      </c>
      <c r="BA14" s="322">
        <v>3</v>
      </c>
      <c r="BB14" s="364">
        <v>1</v>
      </c>
      <c r="BC14" s="259">
        <v>3</v>
      </c>
      <c r="BD14" s="260">
        <v>1</v>
      </c>
      <c r="BE14" s="260">
        <v>3</v>
      </c>
      <c r="BF14" s="259">
        <v>1</v>
      </c>
      <c r="BG14" s="259">
        <v>3</v>
      </c>
      <c r="BH14" s="260">
        <v>1</v>
      </c>
      <c r="BI14" s="262">
        <v>3</v>
      </c>
      <c r="BJ14" s="263">
        <v>1</v>
      </c>
      <c r="BK14" s="258">
        <v>3</v>
      </c>
      <c r="BL14" s="260">
        <v>1</v>
      </c>
      <c r="BM14" s="260">
        <v>3</v>
      </c>
      <c r="BN14" s="259">
        <v>1</v>
      </c>
      <c r="BO14" s="259">
        <v>3</v>
      </c>
      <c r="BP14" s="260">
        <v>1</v>
      </c>
      <c r="BQ14" s="260">
        <v>3</v>
      </c>
      <c r="BR14" s="259">
        <v>1</v>
      </c>
      <c r="BS14" s="263">
        <v>3</v>
      </c>
      <c r="BT14" s="365">
        <v>1</v>
      </c>
      <c r="BU14" s="260">
        <v>3</v>
      </c>
      <c r="BV14" s="259">
        <v>1</v>
      </c>
      <c r="BW14" s="259">
        <v>3</v>
      </c>
      <c r="BX14" s="260">
        <v>1</v>
      </c>
      <c r="BY14" s="260">
        <v>3</v>
      </c>
      <c r="BZ14" s="259">
        <v>1</v>
      </c>
      <c r="CA14" s="263">
        <v>3</v>
      </c>
      <c r="CB14" s="319">
        <v>1</v>
      </c>
      <c r="CC14" s="260">
        <v>3</v>
      </c>
      <c r="CD14" s="321">
        <v>1</v>
      </c>
      <c r="CE14" s="259">
        <v>3</v>
      </c>
      <c r="CF14" s="260">
        <v>1</v>
      </c>
      <c r="CG14" s="260">
        <v>3</v>
      </c>
      <c r="CH14" s="261">
        <v>1</v>
      </c>
      <c r="CI14" s="261">
        <v>3</v>
      </c>
      <c r="CJ14" s="322">
        <v>1</v>
      </c>
      <c r="CK14" s="319">
        <v>3</v>
      </c>
      <c r="CL14" s="259">
        <v>1</v>
      </c>
      <c r="CM14" s="259">
        <v>3</v>
      </c>
      <c r="CN14" s="260">
        <v>1</v>
      </c>
      <c r="CO14" s="260">
        <v>3</v>
      </c>
      <c r="CP14" s="259">
        <v>1</v>
      </c>
      <c r="CQ14" s="261">
        <v>3</v>
      </c>
      <c r="CR14" s="262">
        <v>1</v>
      </c>
      <c r="CS14" s="322">
        <v>3</v>
      </c>
      <c r="CT14" s="258">
        <v>1</v>
      </c>
      <c r="CU14" s="321">
        <v>3</v>
      </c>
      <c r="CV14" s="320">
        <v>1</v>
      </c>
      <c r="CW14" s="320">
        <v>3</v>
      </c>
      <c r="CX14" s="321">
        <v>1</v>
      </c>
      <c r="CY14" s="259">
        <v>3</v>
      </c>
      <c r="CZ14" s="260">
        <v>1</v>
      </c>
      <c r="DA14" s="322">
        <v>3</v>
      </c>
      <c r="DB14" s="283">
        <f t="shared" si="0"/>
        <v>0</v>
      </c>
      <c r="DD14" s="281"/>
      <c r="DE14" s="27"/>
      <c r="DF14" s="28"/>
      <c r="DH14" s="282">
        <f t="shared" si="1"/>
        <v>191</v>
      </c>
      <c r="DI14" s="60" t="str">
        <f t="shared" si="2"/>
        <v>Couve</v>
      </c>
    </row>
    <row r="15" spans="1:116" ht="15.75" customHeight="1" thickBot="1" x14ac:dyDescent="0.3">
      <c r="A15" s="2" t="s">
        <v>39</v>
      </c>
      <c r="B15" s="258">
        <v>1</v>
      </c>
      <c r="C15" s="259">
        <v>3</v>
      </c>
      <c r="D15" s="260">
        <v>1</v>
      </c>
      <c r="E15" s="260">
        <v>3</v>
      </c>
      <c r="F15" s="261">
        <v>1</v>
      </c>
      <c r="G15" s="261">
        <v>3</v>
      </c>
      <c r="H15" s="262">
        <v>1</v>
      </c>
      <c r="I15" s="262">
        <v>3</v>
      </c>
      <c r="J15" s="263">
        <v>1</v>
      </c>
      <c r="K15" s="359">
        <v>4</v>
      </c>
      <c r="L15" s="260">
        <v>1</v>
      </c>
      <c r="M15" s="357">
        <v>4</v>
      </c>
      <c r="N15" s="261">
        <v>1</v>
      </c>
      <c r="O15" s="358">
        <v>4</v>
      </c>
      <c r="P15" s="262">
        <v>1</v>
      </c>
      <c r="Q15" s="358">
        <v>4</v>
      </c>
      <c r="R15" s="261">
        <v>1</v>
      </c>
      <c r="S15" s="258">
        <v>3</v>
      </c>
      <c r="T15" s="260">
        <v>1</v>
      </c>
      <c r="U15" s="260">
        <v>3</v>
      </c>
      <c r="V15" s="259">
        <v>1</v>
      </c>
      <c r="W15" s="259">
        <v>3</v>
      </c>
      <c r="X15" s="260">
        <v>1</v>
      </c>
      <c r="Y15" s="260">
        <v>3</v>
      </c>
      <c r="Z15" s="259">
        <v>1</v>
      </c>
      <c r="AA15" s="263">
        <v>3</v>
      </c>
      <c r="AB15" s="319">
        <v>1</v>
      </c>
      <c r="AC15" s="373">
        <v>3</v>
      </c>
      <c r="AD15" s="321">
        <v>1</v>
      </c>
      <c r="AE15" s="321">
        <v>3</v>
      </c>
      <c r="AF15" s="320">
        <v>1</v>
      </c>
      <c r="AG15" s="320">
        <v>3</v>
      </c>
      <c r="AH15" s="259">
        <v>1</v>
      </c>
      <c r="AI15" s="263">
        <v>3</v>
      </c>
      <c r="AJ15" s="319">
        <v>1</v>
      </c>
      <c r="AK15" s="260">
        <v>3</v>
      </c>
      <c r="AL15" s="259">
        <v>1</v>
      </c>
      <c r="AM15" s="259">
        <v>3</v>
      </c>
      <c r="AN15" s="260">
        <v>1</v>
      </c>
      <c r="AO15" s="260">
        <v>3</v>
      </c>
      <c r="AP15" s="259">
        <v>1</v>
      </c>
      <c r="AQ15" s="261">
        <v>3</v>
      </c>
      <c r="AR15" s="322">
        <v>1</v>
      </c>
      <c r="AS15" s="319">
        <v>3</v>
      </c>
      <c r="AT15" s="321">
        <v>1</v>
      </c>
      <c r="AU15" s="259">
        <v>3</v>
      </c>
      <c r="AV15" s="260">
        <v>1</v>
      </c>
      <c r="AW15" s="262">
        <v>3</v>
      </c>
      <c r="AX15" s="261">
        <v>1</v>
      </c>
      <c r="AY15" s="261">
        <v>3</v>
      </c>
      <c r="AZ15" s="262">
        <v>1</v>
      </c>
      <c r="BA15" s="322">
        <v>3</v>
      </c>
      <c r="BB15" s="364">
        <v>1</v>
      </c>
      <c r="BC15" s="357">
        <v>4</v>
      </c>
      <c r="BD15" s="260">
        <v>1</v>
      </c>
      <c r="BE15" s="357">
        <v>4</v>
      </c>
      <c r="BF15" s="259">
        <v>1</v>
      </c>
      <c r="BG15" s="357">
        <v>4</v>
      </c>
      <c r="BH15" s="262">
        <v>1</v>
      </c>
      <c r="BI15" s="358">
        <v>4</v>
      </c>
      <c r="BJ15" s="263">
        <v>1</v>
      </c>
      <c r="BK15" s="258">
        <v>3</v>
      </c>
      <c r="BL15" s="260">
        <v>1</v>
      </c>
      <c r="BM15" s="260">
        <v>3</v>
      </c>
      <c r="BN15" s="259">
        <v>1</v>
      </c>
      <c r="BO15" s="259">
        <v>3</v>
      </c>
      <c r="BP15" s="260">
        <v>1</v>
      </c>
      <c r="BQ15" s="260">
        <v>3</v>
      </c>
      <c r="BR15" s="259">
        <v>1</v>
      </c>
      <c r="BS15" s="263">
        <v>3</v>
      </c>
      <c r="BT15" s="365"/>
      <c r="BU15" s="357"/>
      <c r="BV15" s="259"/>
      <c r="BW15" s="357"/>
      <c r="BX15" s="260"/>
      <c r="BY15" s="357"/>
      <c r="BZ15" s="259"/>
      <c r="CA15" s="434"/>
      <c r="CB15" s="319"/>
      <c r="CC15" s="260"/>
      <c r="CD15" s="321"/>
      <c r="CE15" s="259"/>
      <c r="CF15" s="320"/>
      <c r="CG15" s="262"/>
      <c r="CH15" s="261"/>
      <c r="CI15" s="261"/>
      <c r="CJ15" s="322"/>
      <c r="CK15" s="319"/>
      <c r="CL15" s="259"/>
      <c r="CM15" s="259"/>
      <c r="CN15" s="260"/>
      <c r="CO15" s="260"/>
      <c r="CP15" s="259"/>
      <c r="CQ15" s="259"/>
      <c r="CR15" s="260"/>
      <c r="CS15" s="322"/>
      <c r="CT15" s="258"/>
      <c r="CU15" s="321"/>
      <c r="CV15" s="260"/>
      <c r="CW15" s="320"/>
      <c r="CX15" s="259"/>
      <c r="CY15" s="259"/>
      <c r="CZ15" s="260"/>
      <c r="DA15" s="322"/>
      <c r="DB15" s="283">
        <f t="shared" si="0"/>
        <v>0</v>
      </c>
      <c r="DD15" s="281"/>
      <c r="DE15" s="27"/>
      <c r="DF15" s="28"/>
      <c r="DH15" s="282">
        <f t="shared" si="1"/>
        <v>148</v>
      </c>
      <c r="DI15" s="60" t="str">
        <f t="shared" si="2"/>
        <v>Camacho</v>
      </c>
    </row>
    <row r="16" spans="1:116" ht="15.75" customHeight="1" thickBot="1" x14ac:dyDescent="0.3">
      <c r="A16" s="2" t="s">
        <v>13</v>
      </c>
      <c r="B16" s="258"/>
      <c r="C16" s="259"/>
      <c r="D16" s="260"/>
      <c r="E16" s="260"/>
      <c r="F16" s="261"/>
      <c r="G16" s="261"/>
      <c r="H16" s="262"/>
      <c r="I16" s="262"/>
      <c r="J16" s="263"/>
      <c r="K16" s="258">
        <v>3</v>
      </c>
      <c r="L16" s="260">
        <v>1</v>
      </c>
      <c r="M16" s="260">
        <v>3</v>
      </c>
      <c r="N16" s="261">
        <v>1</v>
      </c>
      <c r="O16" s="261">
        <v>3</v>
      </c>
      <c r="P16" s="262">
        <v>1</v>
      </c>
      <c r="Q16" s="262">
        <v>3</v>
      </c>
      <c r="R16" s="261">
        <v>1</v>
      </c>
      <c r="S16" s="258">
        <v>3</v>
      </c>
      <c r="T16" s="260">
        <v>1</v>
      </c>
      <c r="U16" s="260">
        <v>3</v>
      </c>
      <c r="V16" s="259">
        <v>1</v>
      </c>
      <c r="W16" s="259">
        <v>3</v>
      </c>
      <c r="X16" s="260">
        <v>1</v>
      </c>
      <c r="Y16" s="260">
        <v>3</v>
      </c>
      <c r="Z16" s="321">
        <v>1</v>
      </c>
      <c r="AA16" s="327">
        <v>3</v>
      </c>
      <c r="AB16" s="319">
        <v>1</v>
      </c>
      <c r="AC16" s="320">
        <v>3</v>
      </c>
      <c r="AD16" s="321">
        <v>1</v>
      </c>
      <c r="AE16" s="321">
        <v>3</v>
      </c>
      <c r="AF16" s="320">
        <v>1</v>
      </c>
      <c r="AG16" s="320">
        <v>3</v>
      </c>
      <c r="AH16" s="259">
        <v>1</v>
      </c>
      <c r="AI16" s="261">
        <v>3</v>
      </c>
      <c r="AJ16" s="365">
        <v>1</v>
      </c>
      <c r="AK16" s="262">
        <v>3</v>
      </c>
      <c r="AL16" s="259">
        <v>1</v>
      </c>
      <c r="AM16" s="259">
        <v>3</v>
      </c>
      <c r="AN16" s="260">
        <v>1</v>
      </c>
      <c r="AO16" s="260">
        <v>3</v>
      </c>
      <c r="AP16" s="259">
        <v>1</v>
      </c>
      <c r="AQ16" s="261">
        <v>3</v>
      </c>
      <c r="AR16" s="322">
        <v>1</v>
      </c>
      <c r="AS16" s="319">
        <v>3</v>
      </c>
      <c r="AT16" s="433">
        <v>1</v>
      </c>
      <c r="AU16" s="261">
        <v>3</v>
      </c>
      <c r="AV16" s="262">
        <v>1</v>
      </c>
      <c r="AW16" s="262">
        <v>3</v>
      </c>
      <c r="AX16" s="261">
        <v>1</v>
      </c>
      <c r="AY16" s="261">
        <v>3</v>
      </c>
      <c r="AZ16" s="262">
        <v>1</v>
      </c>
      <c r="BA16" s="322">
        <v>3</v>
      </c>
      <c r="BB16" s="364">
        <v>1</v>
      </c>
      <c r="BC16" s="259">
        <v>3</v>
      </c>
      <c r="BD16" s="260">
        <v>1</v>
      </c>
      <c r="BE16" s="260">
        <v>3</v>
      </c>
      <c r="BF16" s="259">
        <v>1</v>
      </c>
      <c r="BG16" s="259">
        <v>3</v>
      </c>
      <c r="BH16" s="260">
        <v>1</v>
      </c>
      <c r="BI16" s="262">
        <v>3</v>
      </c>
      <c r="BJ16" s="263">
        <v>1</v>
      </c>
      <c r="BK16" s="258">
        <v>3</v>
      </c>
      <c r="BL16" s="260">
        <v>1</v>
      </c>
      <c r="BM16" s="260">
        <v>3</v>
      </c>
      <c r="BN16" s="259">
        <v>1</v>
      </c>
      <c r="BO16" s="259">
        <v>3</v>
      </c>
      <c r="BP16" s="260">
        <v>1</v>
      </c>
      <c r="BQ16" s="260">
        <v>3</v>
      </c>
      <c r="BR16" s="259">
        <v>1</v>
      </c>
      <c r="BS16" s="263">
        <v>3</v>
      </c>
      <c r="BT16" s="365">
        <v>1</v>
      </c>
      <c r="BU16" s="260">
        <v>3</v>
      </c>
      <c r="BV16" s="259">
        <v>1</v>
      </c>
      <c r="BW16" s="259">
        <v>3</v>
      </c>
      <c r="BX16" s="260">
        <v>1</v>
      </c>
      <c r="BY16" s="260">
        <v>3</v>
      </c>
      <c r="BZ16" s="259">
        <v>1</v>
      </c>
      <c r="CA16" s="263">
        <v>3</v>
      </c>
      <c r="CB16" s="365"/>
      <c r="CC16" s="260"/>
      <c r="CD16" s="321"/>
      <c r="CE16" s="259"/>
      <c r="CF16" s="260"/>
      <c r="CG16" s="260"/>
      <c r="CH16" s="321"/>
      <c r="CI16" s="259"/>
      <c r="CJ16" s="451"/>
      <c r="CK16" s="319"/>
      <c r="CL16" s="259"/>
      <c r="CM16" s="259"/>
      <c r="CN16" s="260"/>
      <c r="CO16" s="260"/>
      <c r="CP16" s="259"/>
      <c r="CQ16" s="259"/>
      <c r="CR16" s="260"/>
      <c r="CS16" s="322"/>
      <c r="CT16" s="258">
        <v>1</v>
      </c>
      <c r="CU16" s="321">
        <v>3</v>
      </c>
      <c r="CV16" s="320">
        <v>1</v>
      </c>
      <c r="CW16" s="320">
        <v>3</v>
      </c>
      <c r="CX16" s="321">
        <v>1</v>
      </c>
      <c r="CY16" s="259">
        <v>3</v>
      </c>
      <c r="CZ16" s="260">
        <v>1</v>
      </c>
      <c r="DA16" s="322">
        <v>3</v>
      </c>
      <c r="DB16" s="283">
        <f t="shared" si="0"/>
        <v>0</v>
      </c>
      <c r="DD16" s="281"/>
      <c r="DE16" s="27"/>
      <c r="DF16" s="28"/>
      <c r="DH16" s="282">
        <f t="shared" si="1"/>
        <v>155</v>
      </c>
      <c r="DI16" s="60" t="str">
        <f t="shared" si="2"/>
        <v>Henrique</v>
      </c>
    </row>
    <row r="17" spans="1:113" ht="15.75" customHeight="1" thickBot="1" x14ac:dyDescent="0.3">
      <c r="A17" s="2" t="s">
        <v>14</v>
      </c>
      <c r="B17" s="258"/>
      <c r="C17" s="259"/>
      <c r="D17" s="260"/>
      <c r="E17" s="260"/>
      <c r="F17" s="261"/>
      <c r="G17" s="261"/>
      <c r="H17" s="262"/>
      <c r="I17" s="262"/>
      <c r="J17" s="263"/>
      <c r="K17" s="359">
        <v>4</v>
      </c>
      <c r="L17" s="260">
        <v>1</v>
      </c>
      <c r="M17" s="357">
        <v>4</v>
      </c>
      <c r="N17" s="261">
        <v>1</v>
      </c>
      <c r="O17" s="358">
        <v>4</v>
      </c>
      <c r="P17" s="262">
        <v>1</v>
      </c>
      <c r="Q17" s="358">
        <v>4</v>
      </c>
      <c r="R17" s="263">
        <v>1</v>
      </c>
      <c r="S17" s="359">
        <v>4</v>
      </c>
      <c r="T17" s="260">
        <v>1</v>
      </c>
      <c r="U17" s="357">
        <v>4</v>
      </c>
      <c r="V17" s="259">
        <v>1</v>
      </c>
      <c r="W17" s="357">
        <v>4</v>
      </c>
      <c r="X17" s="260">
        <v>1</v>
      </c>
      <c r="Y17" s="357">
        <v>4</v>
      </c>
      <c r="Z17" s="261">
        <v>1</v>
      </c>
      <c r="AA17" s="434">
        <v>4</v>
      </c>
      <c r="AB17" s="319">
        <v>1</v>
      </c>
      <c r="AC17" s="435">
        <v>4</v>
      </c>
      <c r="AD17" s="321">
        <v>1</v>
      </c>
      <c r="AE17" s="435">
        <v>4</v>
      </c>
      <c r="AF17" s="320">
        <v>1</v>
      </c>
      <c r="AG17" s="435">
        <v>4</v>
      </c>
      <c r="AH17" s="259">
        <v>1</v>
      </c>
      <c r="AI17" s="358">
        <v>4</v>
      </c>
      <c r="AJ17" s="319">
        <v>1</v>
      </c>
      <c r="AK17" s="357">
        <v>4</v>
      </c>
      <c r="AL17" s="259">
        <v>1</v>
      </c>
      <c r="AM17" s="357">
        <v>4</v>
      </c>
      <c r="AN17" s="260">
        <v>1</v>
      </c>
      <c r="AO17" s="357">
        <v>4</v>
      </c>
      <c r="AP17" s="259">
        <v>1</v>
      </c>
      <c r="AQ17" s="357">
        <v>4</v>
      </c>
      <c r="AR17" s="322">
        <v>1</v>
      </c>
      <c r="AS17" s="450">
        <v>4</v>
      </c>
      <c r="AT17" s="259">
        <v>1</v>
      </c>
      <c r="AU17" s="358">
        <v>4</v>
      </c>
      <c r="AV17" s="260">
        <v>1</v>
      </c>
      <c r="AW17" s="358">
        <v>4</v>
      </c>
      <c r="AX17" s="261">
        <v>1</v>
      </c>
      <c r="AY17" s="358">
        <v>4</v>
      </c>
      <c r="AZ17" s="262">
        <v>1</v>
      </c>
      <c r="BA17" s="434">
        <v>4</v>
      </c>
      <c r="BB17" s="364">
        <v>1</v>
      </c>
      <c r="BC17" s="357">
        <v>4</v>
      </c>
      <c r="BD17" s="260">
        <v>1</v>
      </c>
      <c r="BE17" s="357">
        <v>4</v>
      </c>
      <c r="BF17" s="259">
        <v>1</v>
      </c>
      <c r="BG17" s="357">
        <v>4</v>
      </c>
      <c r="BH17" s="262">
        <v>1</v>
      </c>
      <c r="BI17" s="358">
        <v>4</v>
      </c>
      <c r="BJ17" s="263">
        <v>1</v>
      </c>
      <c r="BK17" s="359">
        <v>2</v>
      </c>
      <c r="BL17" s="260"/>
      <c r="BM17" s="357"/>
      <c r="BN17" s="259"/>
      <c r="BO17" s="357"/>
      <c r="BP17" s="260"/>
      <c r="BQ17" s="357"/>
      <c r="BR17" s="259"/>
      <c r="BS17" s="434"/>
      <c r="BT17" s="365"/>
      <c r="BU17" s="357"/>
      <c r="BV17" s="259"/>
      <c r="BW17" s="357"/>
      <c r="BX17" s="260"/>
      <c r="BY17" s="357"/>
      <c r="BZ17" s="259"/>
      <c r="CA17" s="434"/>
      <c r="CB17" s="319"/>
      <c r="CC17" s="357"/>
      <c r="CD17" s="321"/>
      <c r="CE17" s="357"/>
      <c r="CF17" s="260"/>
      <c r="CG17" s="357"/>
      <c r="CH17" s="261"/>
      <c r="CI17" s="358"/>
      <c r="CJ17" s="322"/>
      <c r="CK17" s="359"/>
      <c r="CL17" s="259"/>
      <c r="CM17" s="357"/>
      <c r="CN17" s="260"/>
      <c r="CO17" s="357"/>
      <c r="CP17" s="259"/>
      <c r="CQ17" s="358"/>
      <c r="CR17" s="262"/>
      <c r="CS17" s="434"/>
      <c r="CT17" s="258"/>
      <c r="CU17" s="321"/>
      <c r="CV17" s="320"/>
      <c r="CW17" s="320"/>
      <c r="CX17" s="321"/>
      <c r="CY17" s="259"/>
      <c r="CZ17" s="260"/>
      <c r="DA17" s="322"/>
      <c r="DB17" s="283">
        <f t="shared" si="0"/>
        <v>0</v>
      </c>
      <c r="DD17" s="281"/>
      <c r="DE17" s="27"/>
      <c r="DF17" s="28"/>
      <c r="DH17" s="282">
        <f t="shared" si="1"/>
        <v>132</v>
      </c>
      <c r="DI17" s="60" t="str">
        <f t="shared" si="2"/>
        <v>Picas</v>
      </c>
    </row>
    <row r="18" spans="1:113" ht="15.75" customHeight="1" thickBot="1" x14ac:dyDescent="0.3">
      <c r="A18" s="2" t="s">
        <v>15</v>
      </c>
      <c r="B18" s="258"/>
      <c r="C18" s="259"/>
      <c r="D18" s="260"/>
      <c r="E18" s="260"/>
      <c r="F18" s="261"/>
      <c r="G18" s="261"/>
      <c r="H18" s="262"/>
      <c r="I18" s="262"/>
      <c r="J18" s="263"/>
      <c r="K18" s="258">
        <v>3</v>
      </c>
      <c r="L18" s="260">
        <v>1</v>
      </c>
      <c r="M18" s="260">
        <v>3</v>
      </c>
      <c r="N18" s="261">
        <v>1</v>
      </c>
      <c r="O18" s="261">
        <v>3</v>
      </c>
      <c r="P18" s="262">
        <v>1</v>
      </c>
      <c r="Q18" s="262">
        <v>3</v>
      </c>
      <c r="R18" s="261">
        <v>1</v>
      </c>
      <c r="S18" s="258">
        <v>3</v>
      </c>
      <c r="T18" s="260">
        <v>1</v>
      </c>
      <c r="U18" s="260">
        <v>3</v>
      </c>
      <c r="V18" s="259">
        <v>1</v>
      </c>
      <c r="W18" s="259">
        <v>3</v>
      </c>
      <c r="X18" s="260">
        <v>1</v>
      </c>
      <c r="Y18" s="260">
        <v>3</v>
      </c>
      <c r="Z18" s="261">
        <v>1</v>
      </c>
      <c r="AA18" s="263">
        <v>3</v>
      </c>
      <c r="AB18" s="319">
        <v>1</v>
      </c>
      <c r="AC18" s="320">
        <v>3</v>
      </c>
      <c r="AD18" s="321">
        <v>1</v>
      </c>
      <c r="AE18" s="321">
        <v>3</v>
      </c>
      <c r="AF18" s="320">
        <v>1</v>
      </c>
      <c r="AG18" s="320">
        <v>3</v>
      </c>
      <c r="AH18" s="259">
        <v>1</v>
      </c>
      <c r="AI18" s="261">
        <v>3</v>
      </c>
      <c r="AJ18" s="319">
        <v>1</v>
      </c>
      <c r="AK18" s="260">
        <v>3</v>
      </c>
      <c r="AL18" s="259">
        <v>1</v>
      </c>
      <c r="AM18" s="259">
        <v>3</v>
      </c>
      <c r="AN18" s="260">
        <v>1</v>
      </c>
      <c r="AO18" s="260">
        <v>3</v>
      </c>
      <c r="AP18" s="259">
        <v>1</v>
      </c>
      <c r="AQ18" s="261">
        <v>3</v>
      </c>
      <c r="AR18" s="322">
        <v>1</v>
      </c>
      <c r="AS18" s="319">
        <v>3</v>
      </c>
      <c r="AT18" s="321">
        <v>1</v>
      </c>
      <c r="AU18" s="259">
        <v>3</v>
      </c>
      <c r="AV18" s="260">
        <v>1</v>
      </c>
      <c r="AW18" s="260">
        <v>3</v>
      </c>
      <c r="AX18" s="261">
        <v>1</v>
      </c>
      <c r="AY18" s="261">
        <v>3</v>
      </c>
      <c r="AZ18" s="262">
        <v>1</v>
      </c>
      <c r="BA18" s="322">
        <v>3</v>
      </c>
      <c r="BB18" s="364">
        <v>1</v>
      </c>
      <c r="BC18" s="259">
        <v>3</v>
      </c>
      <c r="BD18" s="260">
        <v>1</v>
      </c>
      <c r="BE18" s="260">
        <v>3</v>
      </c>
      <c r="BF18" s="259">
        <v>1</v>
      </c>
      <c r="BG18" s="259">
        <v>3</v>
      </c>
      <c r="BH18" s="260">
        <v>1</v>
      </c>
      <c r="BI18" s="262">
        <v>3</v>
      </c>
      <c r="BJ18" s="263">
        <v>1</v>
      </c>
      <c r="BK18" s="258">
        <v>3</v>
      </c>
      <c r="BL18" s="260">
        <v>1</v>
      </c>
      <c r="BM18" s="260">
        <v>3</v>
      </c>
      <c r="BN18" s="259">
        <v>1</v>
      </c>
      <c r="BO18" s="259">
        <v>3</v>
      </c>
      <c r="BP18" s="260">
        <v>1</v>
      </c>
      <c r="BQ18" s="260">
        <v>3</v>
      </c>
      <c r="BR18" s="259">
        <v>1</v>
      </c>
      <c r="BS18" s="434">
        <v>4</v>
      </c>
      <c r="BT18" s="365">
        <v>1</v>
      </c>
      <c r="BU18" s="260">
        <v>3</v>
      </c>
      <c r="BV18" s="259">
        <v>1</v>
      </c>
      <c r="BW18" s="259">
        <v>3</v>
      </c>
      <c r="BX18" s="260">
        <v>1</v>
      </c>
      <c r="BY18" s="260">
        <v>3</v>
      </c>
      <c r="BZ18" s="259">
        <v>1</v>
      </c>
      <c r="CA18" s="263">
        <v>3</v>
      </c>
      <c r="CB18" s="319">
        <v>1</v>
      </c>
      <c r="CC18" s="260">
        <v>3</v>
      </c>
      <c r="CD18" s="321">
        <v>1</v>
      </c>
      <c r="CE18" s="259">
        <v>3</v>
      </c>
      <c r="CF18" s="260">
        <v>1</v>
      </c>
      <c r="CG18" s="262">
        <v>3</v>
      </c>
      <c r="CH18" s="261">
        <v>1</v>
      </c>
      <c r="CI18" s="261">
        <v>3</v>
      </c>
      <c r="CJ18" s="322">
        <v>1</v>
      </c>
      <c r="CK18" s="319">
        <v>3</v>
      </c>
      <c r="CL18" s="321">
        <v>1</v>
      </c>
      <c r="CM18" s="321">
        <v>3</v>
      </c>
      <c r="CN18" s="260">
        <v>1</v>
      </c>
      <c r="CO18" s="260">
        <v>3</v>
      </c>
      <c r="CP18" s="259">
        <v>1</v>
      </c>
      <c r="CQ18" s="261">
        <v>3</v>
      </c>
      <c r="CR18" s="262">
        <v>1</v>
      </c>
      <c r="CS18" s="322">
        <v>3</v>
      </c>
      <c r="CT18" s="258">
        <v>1</v>
      </c>
      <c r="CU18" s="321">
        <v>3</v>
      </c>
      <c r="CV18" s="260"/>
      <c r="CW18" s="320"/>
      <c r="CX18" s="321"/>
      <c r="CY18" s="259"/>
      <c r="CZ18" s="260"/>
      <c r="DA18" s="322"/>
      <c r="DB18" s="283">
        <f t="shared" si="0"/>
        <v>0</v>
      </c>
      <c r="DD18" s="281"/>
      <c r="DE18" s="27"/>
      <c r="DF18" s="28"/>
      <c r="DH18" s="282">
        <f t="shared" si="1"/>
        <v>180</v>
      </c>
      <c r="DI18" s="60" t="str">
        <f t="shared" si="2"/>
        <v>Bola</v>
      </c>
    </row>
    <row r="19" spans="1:113" ht="15.75" customHeight="1" thickBot="1" x14ac:dyDescent="0.3">
      <c r="A19" s="2" t="s">
        <v>40</v>
      </c>
      <c r="B19" s="258">
        <v>1</v>
      </c>
      <c r="C19" s="259">
        <v>3</v>
      </c>
      <c r="D19" s="260">
        <v>1</v>
      </c>
      <c r="E19" s="260">
        <v>3</v>
      </c>
      <c r="F19" s="261">
        <v>1</v>
      </c>
      <c r="G19" s="261">
        <v>3</v>
      </c>
      <c r="H19" s="262">
        <v>1</v>
      </c>
      <c r="I19" s="262">
        <v>3</v>
      </c>
      <c r="J19" s="263">
        <v>1</v>
      </c>
      <c r="K19" s="258">
        <v>3</v>
      </c>
      <c r="L19" s="260">
        <v>1</v>
      </c>
      <c r="M19" s="260">
        <v>3</v>
      </c>
      <c r="N19" s="261">
        <v>1</v>
      </c>
      <c r="O19" s="261">
        <v>3</v>
      </c>
      <c r="P19" s="262">
        <v>1</v>
      </c>
      <c r="Q19" s="262">
        <v>3</v>
      </c>
      <c r="R19" s="263">
        <v>1</v>
      </c>
      <c r="S19" s="258">
        <v>3</v>
      </c>
      <c r="T19" s="260">
        <v>1</v>
      </c>
      <c r="U19" s="260">
        <v>3</v>
      </c>
      <c r="V19" s="259">
        <v>1</v>
      </c>
      <c r="W19" s="259">
        <v>3</v>
      </c>
      <c r="X19" s="260">
        <v>1</v>
      </c>
      <c r="Y19" s="260">
        <v>3</v>
      </c>
      <c r="Z19" s="261">
        <v>1</v>
      </c>
      <c r="AA19" s="263">
        <v>3</v>
      </c>
      <c r="AB19" s="319">
        <v>1</v>
      </c>
      <c r="AC19" s="260">
        <v>3</v>
      </c>
      <c r="AD19" s="321">
        <v>1</v>
      </c>
      <c r="AE19" s="321">
        <v>3</v>
      </c>
      <c r="AF19" s="320">
        <v>1</v>
      </c>
      <c r="AG19" s="320">
        <v>3</v>
      </c>
      <c r="AH19" s="259">
        <v>1</v>
      </c>
      <c r="AI19" s="261">
        <v>3</v>
      </c>
      <c r="AJ19" s="319">
        <v>1</v>
      </c>
      <c r="AK19" s="260">
        <v>3</v>
      </c>
      <c r="AL19" s="259">
        <v>1</v>
      </c>
      <c r="AM19" s="259">
        <v>3</v>
      </c>
      <c r="AN19" s="260">
        <v>1</v>
      </c>
      <c r="AO19" s="260">
        <v>3</v>
      </c>
      <c r="AP19" s="259">
        <v>1</v>
      </c>
      <c r="AQ19" s="261">
        <v>3</v>
      </c>
      <c r="AR19" s="322">
        <v>1</v>
      </c>
      <c r="AS19" s="365">
        <v>3</v>
      </c>
      <c r="AT19" s="261">
        <v>1</v>
      </c>
      <c r="AU19" s="261">
        <v>3</v>
      </c>
      <c r="AV19" s="260">
        <v>1</v>
      </c>
      <c r="AW19" s="260">
        <v>3</v>
      </c>
      <c r="AX19" s="261">
        <v>1</v>
      </c>
      <c r="AY19" s="261">
        <v>3</v>
      </c>
      <c r="AZ19" s="262">
        <v>1</v>
      </c>
      <c r="BA19" s="322">
        <v>3</v>
      </c>
      <c r="BB19" s="364">
        <v>1</v>
      </c>
      <c r="BC19" s="259">
        <v>3</v>
      </c>
      <c r="BD19" s="260">
        <v>1</v>
      </c>
      <c r="BE19" s="260">
        <v>3</v>
      </c>
      <c r="BF19" s="259">
        <v>1</v>
      </c>
      <c r="BG19" s="259">
        <v>3</v>
      </c>
      <c r="BH19" s="262">
        <v>1</v>
      </c>
      <c r="BI19" s="262">
        <v>3</v>
      </c>
      <c r="BJ19" s="263">
        <v>1</v>
      </c>
      <c r="BK19" s="258">
        <v>3</v>
      </c>
      <c r="BL19" s="260">
        <v>1</v>
      </c>
      <c r="BM19" s="260">
        <v>3</v>
      </c>
      <c r="BN19" s="259">
        <v>1</v>
      </c>
      <c r="BO19" s="259">
        <v>3</v>
      </c>
      <c r="BP19" s="260">
        <v>1</v>
      </c>
      <c r="BQ19" s="260">
        <v>3</v>
      </c>
      <c r="BR19" s="259">
        <v>1</v>
      </c>
      <c r="BS19" s="263">
        <v>3</v>
      </c>
      <c r="BT19" s="365">
        <v>1</v>
      </c>
      <c r="BU19" s="260">
        <v>3</v>
      </c>
      <c r="BV19" s="259">
        <v>1</v>
      </c>
      <c r="BW19" s="259">
        <v>3</v>
      </c>
      <c r="BX19" s="260">
        <v>1</v>
      </c>
      <c r="BY19" s="260">
        <v>3</v>
      </c>
      <c r="BZ19" s="259">
        <v>1</v>
      </c>
      <c r="CA19" s="263">
        <v>2</v>
      </c>
      <c r="CB19" s="319">
        <v>1</v>
      </c>
      <c r="CC19" s="260">
        <v>3</v>
      </c>
      <c r="CD19" s="321">
        <v>1</v>
      </c>
      <c r="CE19" s="261">
        <v>3</v>
      </c>
      <c r="CF19" s="260">
        <v>1</v>
      </c>
      <c r="CG19" s="262">
        <v>3</v>
      </c>
      <c r="CH19" s="261">
        <v>1</v>
      </c>
      <c r="CI19" s="261">
        <v>3</v>
      </c>
      <c r="CJ19" s="322">
        <v>1</v>
      </c>
      <c r="CK19" s="319">
        <v>3</v>
      </c>
      <c r="CL19" s="321">
        <v>1</v>
      </c>
      <c r="CM19" s="259">
        <v>1</v>
      </c>
      <c r="CN19" s="260"/>
      <c r="CO19" s="260"/>
      <c r="CP19" s="259"/>
      <c r="CQ19" s="261"/>
      <c r="CR19" s="262"/>
      <c r="CS19" s="322"/>
      <c r="CT19" s="258"/>
      <c r="CU19" s="321"/>
      <c r="CV19" s="260"/>
      <c r="CW19" s="320"/>
      <c r="CX19" s="259"/>
      <c r="CY19" s="259"/>
      <c r="CZ19" s="260"/>
      <c r="DA19" s="322"/>
      <c r="DB19" s="283">
        <f t="shared" si="0"/>
        <v>0</v>
      </c>
      <c r="DD19" s="281"/>
      <c r="DE19" s="27"/>
      <c r="DF19" s="28"/>
      <c r="DH19" s="282">
        <f t="shared" si="1"/>
        <v>177</v>
      </c>
      <c r="DI19" s="60" t="str">
        <f t="shared" si="2"/>
        <v>Maia</v>
      </c>
    </row>
    <row r="20" spans="1:113" ht="15.75" customHeight="1" thickBot="1" x14ac:dyDescent="0.3">
      <c r="A20" s="2" t="s">
        <v>16</v>
      </c>
      <c r="B20" s="264"/>
      <c r="C20" s="265"/>
      <c r="D20" s="266"/>
      <c r="E20" s="266"/>
      <c r="F20" s="267"/>
      <c r="G20" s="267"/>
      <c r="H20" s="268"/>
      <c r="I20" s="268"/>
      <c r="J20" s="269"/>
      <c r="K20" s="264">
        <v>3</v>
      </c>
      <c r="L20" s="266">
        <v>1</v>
      </c>
      <c r="M20" s="266">
        <v>3</v>
      </c>
      <c r="N20" s="267">
        <v>1</v>
      </c>
      <c r="O20" s="267">
        <v>3</v>
      </c>
      <c r="P20" s="268">
        <v>1</v>
      </c>
      <c r="Q20" s="268">
        <v>3</v>
      </c>
      <c r="R20" s="267">
        <v>1</v>
      </c>
      <c r="S20" s="264">
        <v>3</v>
      </c>
      <c r="T20" s="266">
        <v>1</v>
      </c>
      <c r="U20" s="266">
        <v>3</v>
      </c>
      <c r="V20" s="265">
        <v>1</v>
      </c>
      <c r="W20" s="265">
        <v>3</v>
      </c>
      <c r="X20" s="266">
        <v>1</v>
      </c>
      <c r="Y20" s="266">
        <v>3</v>
      </c>
      <c r="Z20" s="267">
        <v>1</v>
      </c>
      <c r="AA20" s="269">
        <v>3</v>
      </c>
      <c r="AB20" s="270">
        <v>1</v>
      </c>
      <c r="AC20" s="271">
        <v>3</v>
      </c>
      <c r="AD20" s="272">
        <v>1</v>
      </c>
      <c r="AE20" s="272">
        <v>3</v>
      </c>
      <c r="AF20" s="271">
        <v>1</v>
      </c>
      <c r="AG20" s="271">
        <v>3</v>
      </c>
      <c r="AH20" s="265">
        <v>1</v>
      </c>
      <c r="AI20" s="267">
        <v>3</v>
      </c>
      <c r="AJ20" s="270">
        <v>1</v>
      </c>
      <c r="AK20" s="266">
        <v>3</v>
      </c>
      <c r="AL20" s="265">
        <v>1</v>
      </c>
      <c r="AM20" s="265">
        <v>3</v>
      </c>
      <c r="AN20" s="266">
        <v>1</v>
      </c>
      <c r="AO20" s="266">
        <v>3</v>
      </c>
      <c r="AP20" s="265">
        <v>1</v>
      </c>
      <c r="AQ20" s="267">
        <v>3</v>
      </c>
      <c r="AR20" s="273">
        <v>1</v>
      </c>
      <c r="AS20" s="270">
        <v>3</v>
      </c>
      <c r="AT20" s="272">
        <v>1</v>
      </c>
      <c r="AU20" s="265">
        <v>3</v>
      </c>
      <c r="AV20" s="266">
        <v>1</v>
      </c>
      <c r="AW20" s="266">
        <v>3</v>
      </c>
      <c r="AX20" s="267">
        <v>1</v>
      </c>
      <c r="AY20" s="267">
        <v>3</v>
      </c>
      <c r="AZ20" s="268">
        <v>1</v>
      </c>
      <c r="BA20" s="273">
        <v>3</v>
      </c>
      <c r="BB20" s="264">
        <v>1</v>
      </c>
      <c r="BC20" s="272">
        <v>3</v>
      </c>
      <c r="BD20" s="271">
        <v>1</v>
      </c>
      <c r="BE20" s="271">
        <v>3</v>
      </c>
      <c r="BF20" s="265">
        <v>1</v>
      </c>
      <c r="BG20" s="265">
        <v>3</v>
      </c>
      <c r="BH20" s="266">
        <v>1</v>
      </c>
      <c r="BI20" s="268">
        <v>3</v>
      </c>
      <c r="BJ20" s="269">
        <v>1</v>
      </c>
      <c r="BK20" s="264">
        <v>3</v>
      </c>
      <c r="BL20" s="271">
        <v>1</v>
      </c>
      <c r="BM20" s="271">
        <v>3</v>
      </c>
      <c r="BN20" s="265">
        <v>1</v>
      </c>
      <c r="BO20" s="265">
        <v>3</v>
      </c>
      <c r="BP20" s="266">
        <v>1</v>
      </c>
      <c r="BQ20" s="268">
        <v>3</v>
      </c>
      <c r="BR20" s="267">
        <v>1</v>
      </c>
      <c r="BS20" s="269">
        <v>3</v>
      </c>
      <c r="BT20" s="270">
        <v>1</v>
      </c>
      <c r="BU20" s="271">
        <v>3</v>
      </c>
      <c r="BV20" s="265">
        <v>1</v>
      </c>
      <c r="BW20" s="265">
        <v>3</v>
      </c>
      <c r="BX20" s="266">
        <v>1</v>
      </c>
      <c r="BY20" s="266">
        <v>3</v>
      </c>
      <c r="BZ20" s="265">
        <v>1</v>
      </c>
      <c r="CA20" s="269">
        <v>3</v>
      </c>
      <c r="CB20" s="270">
        <v>1</v>
      </c>
      <c r="CC20" s="271">
        <v>3</v>
      </c>
      <c r="CD20" s="272">
        <v>1</v>
      </c>
      <c r="CE20" s="265">
        <v>3</v>
      </c>
      <c r="CF20" s="266">
        <v>1</v>
      </c>
      <c r="CG20" s="266">
        <v>3</v>
      </c>
      <c r="CH20" s="267">
        <v>1</v>
      </c>
      <c r="CI20" s="267">
        <v>3</v>
      </c>
      <c r="CJ20" s="273">
        <v>1</v>
      </c>
      <c r="CK20" s="270">
        <v>3</v>
      </c>
      <c r="CL20" s="272">
        <v>1</v>
      </c>
      <c r="CM20" s="272">
        <v>3</v>
      </c>
      <c r="CN20" s="266">
        <v>1</v>
      </c>
      <c r="CO20" s="266">
        <v>3</v>
      </c>
      <c r="CP20" s="265">
        <v>1</v>
      </c>
      <c r="CQ20" s="267">
        <v>3</v>
      </c>
      <c r="CR20" s="266">
        <v>1</v>
      </c>
      <c r="CS20" s="273"/>
      <c r="CT20" s="264"/>
      <c r="CU20" s="272"/>
      <c r="CV20" s="271"/>
      <c r="CW20" s="271"/>
      <c r="CX20" s="272"/>
      <c r="CY20" s="265"/>
      <c r="CZ20" s="266"/>
      <c r="DA20" s="273"/>
      <c r="DB20" s="284">
        <f t="shared" si="0"/>
        <v>0</v>
      </c>
      <c r="DD20" s="285"/>
      <c r="DE20" s="27"/>
      <c r="DF20" s="29"/>
      <c r="DH20" s="286">
        <f>SUM(B20:DA20)</f>
        <v>172</v>
      </c>
      <c r="DI20" s="60" t="str">
        <f t="shared" si="2"/>
        <v>Cachado</v>
      </c>
    </row>
    <row r="21" spans="1:113" ht="14.25" customHeight="1" thickBot="1" x14ac:dyDescent="0.3">
      <c r="BT21" s="287"/>
      <c r="BU21" s="287"/>
      <c r="DD21" s="61">
        <f>+SUM(DD7:DD20)</f>
        <v>0</v>
      </c>
    </row>
    <row r="22" spans="1:113" ht="14.25" customHeight="1" thickTop="1" thickBot="1" x14ac:dyDescent="0.3">
      <c r="A22" s="1051" t="s">
        <v>61</v>
      </c>
      <c r="B22" s="288" t="s">
        <v>2</v>
      </c>
      <c r="C22" s="289" t="s">
        <v>3</v>
      </c>
      <c r="D22" s="290" t="s">
        <v>2</v>
      </c>
      <c r="E22" s="290" t="s">
        <v>3</v>
      </c>
      <c r="F22" s="289" t="s">
        <v>2</v>
      </c>
      <c r="G22" s="289" t="s">
        <v>3</v>
      </c>
      <c r="H22" s="290" t="s">
        <v>2</v>
      </c>
      <c r="I22" s="290" t="s">
        <v>3</v>
      </c>
      <c r="J22" s="291" t="s">
        <v>2</v>
      </c>
      <c r="K22" s="288" t="s">
        <v>3</v>
      </c>
      <c r="L22" s="290" t="s">
        <v>2</v>
      </c>
      <c r="M22" s="290" t="s">
        <v>3</v>
      </c>
      <c r="N22" s="289" t="s">
        <v>2</v>
      </c>
      <c r="O22" s="289" t="s">
        <v>3</v>
      </c>
      <c r="P22" s="290" t="s">
        <v>2</v>
      </c>
      <c r="Q22" s="290" t="s">
        <v>3</v>
      </c>
      <c r="R22" s="292" t="s">
        <v>2</v>
      </c>
      <c r="S22" s="293" t="s">
        <v>3</v>
      </c>
      <c r="T22" s="290" t="s">
        <v>2</v>
      </c>
      <c r="U22" s="290" t="s">
        <v>3</v>
      </c>
      <c r="V22" s="289" t="s">
        <v>2</v>
      </c>
      <c r="W22" s="289" t="s">
        <v>3</v>
      </c>
      <c r="X22" s="290" t="s">
        <v>2</v>
      </c>
      <c r="Y22" s="290" t="s">
        <v>3</v>
      </c>
      <c r="Z22" s="289" t="s">
        <v>2</v>
      </c>
      <c r="AA22" s="291" t="s">
        <v>3</v>
      </c>
      <c r="AB22" s="294" t="s">
        <v>2</v>
      </c>
      <c r="AC22" s="290" t="s">
        <v>3</v>
      </c>
      <c r="AD22" s="289" t="s">
        <v>2</v>
      </c>
      <c r="AE22" s="289" t="s">
        <v>3</v>
      </c>
      <c r="AF22" s="290" t="s">
        <v>2</v>
      </c>
      <c r="AG22" s="290" t="s">
        <v>3</v>
      </c>
      <c r="AH22" s="289" t="s">
        <v>2</v>
      </c>
      <c r="AI22" s="292" t="s">
        <v>3</v>
      </c>
      <c r="AJ22" s="295" t="s">
        <v>2</v>
      </c>
      <c r="AK22" s="290" t="s">
        <v>3</v>
      </c>
      <c r="AL22" s="289" t="s">
        <v>2</v>
      </c>
      <c r="AM22" s="289" t="s">
        <v>3</v>
      </c>
      <c r="AN22" s="290" t="s">
        <v>2</v>
      </c>
      <c r="AO22" s="290" t="s">
        <v>3</v>
      </c>
      <c r="AP22" s="289" t="s">
        <v>2</v>
      </c>
      <c r="AQ22" s="289" t="s">
        <v>3</v>
      </c>
      <c r="AR22" s="296" t="s">
        <v>2</v>
      </c>
      <c r="AS22" s="294" t="s">
        <v>3</v>
      </c>
      <c r="AT22" s="289" t="s">
        <v>2</v>
      </c>
      <c r="AU22" s="289" t="s">
        <v>3</v>
      </c>
      <c r="AV22" s="290" t="s">
        <v>2</v>
      </c>
      <c r="AW22" s="290" t="s">
        <v>3</v>
      </c>
      <c r="AX22" s="289" t="s">
        <v>2</v>
      </c>
      <c r="AY22" s="289" t="s">
        <v>3</v>
      </c>
      <c r="AZ22" s="290" t="s">
        <v>2</v>
      </c>
      <c r="BA22" s="297" t="s">
        <v>3</v>
      </c>
      <c r="BB22" s="293" t="s">
        <v>2</v>
      </c>
      <c r="BC22" s="289" t="s">
        <v>3</v>
      </c>
      <c r="BD22" s="290" t="s">
        <v>2</v>
      </c>
      <c r="BE22" s="290" t="s">
        <v>3</v>
      </c>
      <c r="BF22" s="289" t="s">
        <v>2</v>
      </c>
      <c r="BG22" s="289" t="s">
        <v>3</v>
      </c>
      <c r="BH22" s="290" t="s">
        <v>2</v>
      </c>
      <c r="BI22" s="290" t="s">
        <v>3</v>
      </c>
      <c r="BJ22" s="291" t="s">
        <v>2</v>
      </c>
      <c r="BK22" s="288" t="s">
        <v>3</v>
      </c>
      <c r="BL22" s="290" t="s">
        <v>2</v>
      </c>
      <c r="BM22" s="290" t="s">
        <v>3</v>
      </c>
      <c r="BN22" s="289" t="s">
        <v>2</v>
      </c>
      <c r="BO22" s="289" t="s">
        <v>3</v>
      </c>
      <c r="BP22" s="290" t="s">
        <v>2</v>
      </c>
      <c r="BQ22" s="290" t="s">
        <v>3</v>
      </c>
      <c r="BR22" s="289" t="s">
        <v>2</v>
      </c>
      <c r="BS22" s="292" t="s">
        <v>3</v>
      </c>
      <c r="BT22" s="295" t="s">
        <v>2</v>
      </c>
      <c r="BU22" s="290" t="s">
        <v>3</v>
      </c>
      <c r="BV22" s="289" t="s">
        <v>2</v>
      </c>
      <c r="BW22" s="289" t="s">
        <v>3</v>
      </c>
      <c r="BX22" s="290" t="s">
        <v>2</v>
      </c>
      <c r="BY22" s="290" t="s">
        <v>3</v>
      </c>
      <c r="BZ22" s="289" t="s">
        <v>2</v>
      </c>
      <c r="CA22" s="291" t="s">
        <v>3</v>
      </c>
      <c r="CB22" s="294" t="s">
        <v>2</v>
      </c>
      <c r="CC22" s="290" t="s">
        <v>3</v>
      </c>
      <c r="CD22" s="289" t="s">
        <v>2</v>
      </c>
      <c r="CE22" s="289" t="s">
        <v>3</v>
      </c>
      <c r="CF22" s="290" t="s">
        <v>2</v>
      </c>
      <c r="CG22" s="290" t="s">
        <v>3</v>
      </c>
      <c r="CH22" s="289" t="s">
        <v>2</v>
      </c>
      <c r="CI22" s="289" t="s">
        <v>3</v>
      </c>
      <c r="CJ22" s="297" t="s">
        <v>2</v>
      </c>
      <c r="CK22" s="295" t="s">
        <v>3</v>
      </c>
      <c r="CL22" s="289" t="s">
        <v>2</v>
      </c>
      <c r="CM22" s="289" t="s">
        <v>3</v>
      </c>
      <c r="CN22" s="290" t="s">
        <v>2</v>
      </c>
      <c r="CO22" s="290" t="s">
        <v>3</v>
      </c>
      <c r="CP22" s="289" t="s">
        <v>2</v>
      </c>
      <c r="CQ22" s="289" t="s">
        <v>3</v>
      </c>
      <c r="CR22" s="290" t="s">
        <v>2</v>
      </c>
      <c r="CS22" s="290" t="s">
        <v>3</v>
      </c>
      <c r="CT22" s="289" t="s">
        <v>2</v>
      </c>
      <c r="CU22" s="289" t="s">
        <v>3</v>
      </c>
      <c r="CV22" s="290" t="s">
        <v>2</v>
      </c>
      <c r="CW22" s="290" t="s">
        <v>3</v>
      </c>
      <c r="CX22" s="289" t="s">
        <v>2</v>
      </c>
      <c r="CY22" s="289" t="s">
        <v>3</v>
      </c>
      <c r="CZ22" s="290" t="s">
        <v>2</v>
      </c>
      <c r="DA22" s="297" t="s">
        <v>3</v>
      </c>
    </row>
    <row r="23" spans="1:113" ht="14.25" customHeight="1" thickTop="1" x14ac:dyDescent="0.25">
      <c r="A23" s="1052"/>
      <c r="B23" s="1158">
        <v>0</v>
      </c>
      <c r="C23" s="1446">
        <v>0</v>
      </c>
      <c r="D23" s="1414">
        <v>0</v>
      </c>
      <c r="E23" s="1449">
        <v>0</v>
      </c>
      <c r="F23" s="1417">
        <v>0</v>
      </c>
      <c r="G23" s="1097">
        <v>0</v>
      </c>
      <c r="H23" s="1420">
        <v>0</v>
      </c>
      <c r="I23" s="1094">
        <v>0</v>
      </c>
      <c r="J23" s="1100">
        <v>0</v>
      </c>
      <c r="K23" s="1158">
        <v>0</v>
      </c>
      <c r="L23" s="1094">
        <v>0</v>
      </c>
      <c r="M23" s="1094">
        <v>0</v>
      </c>
      <c r="N23" s="1097">
        <v>0</v>
      </c>
      <c r="O23" s="1097">
        <v>0</v>
      </c>
      <c r="P23" s="1094">
        <v>0</v>
      </c>
      <c r="Q23" s="1094">
        <v>0</v>
      </c>
      <c r="R23" s="1133">
        <v>0</v>
      </c>
      <c r="S23" s="1158">
        <v>0</v>
      </c>
      <c r="T23" s="1452">
        <v>8.4600000000000009</v>
      </c>
      <c r="U23" s="1094">
        <v>0</v>
      </c>
      <c r="V23" s="1097">
        <v>0</v>
      </c>
      <c r="W23" s="1144">
        <v>115.03</v>
      </c>
      <c r="X23" s="1094">
        <v>0</v>
      </c>
      <c r="Y23" s="1094">
        <v>0</v>
      </c>
      <c r="Z23" s="1097">
        <v>0</v>
      </c>
      <c r="AA23" s="1133">
        <v>0</v>
      </c>
      <c r="AB23" s="1103">
        <v>0</v>
      </c>
      <c r="AC23" s="1091">
        <v>0</v>
      </c>
      <c r="AD23" s="1109">
        <v>0</v>
      </c>
      <c r="AE23" s="1423">
        <v>125.13</v>
      </c>
      <c r="AF23" s="1091">
        <v>0</v>
      </c>
      <c r="AG23" s="1094">
        <v>0</v>
      </c>
      <c r="AH23" s="1097">
        <v>0</v>
      </c>
      <c r="AI23" s="1100">
        <v>0</v>
      </c>
      <c r="AJ23" s="1103">
        <v>0</v>
      </c>
      <c r="AK23" s="1077">
        <v>0</v>
      </c>
      <c r="AL23" s="1080">
        <v>0</v>
      </c>
      <c r="AM23" s="1114">
        <v>0</v>
      </c>
      <c r="AN23" s="1118">
        <v>0</v>
      </c>
      <c r="AO23" s="1118">
        <v>0</v>
      </c>
      <c r="AP23" s="1097">
        <v>0</v>
      </c>
      <c r="AQ23" s="1097">
        <v>0</v>
      </c>
      <c r="AR23" s="1123">
        <v>0</v>
      </c>
      <c r="AS23" s="1103">
        <v>0</v>
      </c>
      <c r="AT23" s="1114">
        <v>0</v>
      </c>
      <c r="AU23" s="1097">
        <v>0</v>
      </c>
      <c r="AV23" s="1116">
        <v>0</v>
      </c>
      <c r="AW23" s="1094">
        <v>0</v>
      </c>
      <c r="AX23" s="1114">
        <v>0</v>
      </c>
      <c r="AY23" s="1097">
        <v>0</v>
      </c>
      <c r="AZ23" s="1094">
        <v>0</v>
      </c>
      <c r="BA23" s="1123">
        <v>0</v>
      </c>
      <c r="BB23" s="1125">
        <v>0</v>
      </c>
      <c r="BC23" s="1114">
        <v>0</v>
      </c>
      <c r="BD23" s="1120">
        <v>0</v>
      </c>
      <c r="BE23" s="1429">
        <v>8.73</v>
      </c>
      <c r="BF23" s="1097">
        <v>0</v>
      </c>
      <c r="BG23" s="1433">
        <v>108.9</v>
      </c>
      <c r="BH23" s="1094">
        <v>0</v>
      </c>
      <c r="BI23" s="1116">
        <v>0</v>
      </c>
      <c r="BJ23" s="1133">
        <v>0</v>
      </c>
      <c r="BK23" s="1136">
        <v>0</v>
      </c>
      <c r="BL23" s="1094">
        <v>0</v>
      </c>
      <c r="BM23" s="1116">
        <v>0</v>
      </c>
      <c r="BN23" s="1097">
        <v>0</v>
      </c>
      <c r="BO23" s="1100">
        <v>0</v>
      </c>
      <c r="BP23" s="1094">
        <v>0</v>
      </c>
      <c r="BQ23" s="1429">
        <v>5.85</v>
      </c>
      <c r="BR23" s="1100">
        <v>0</v>
      </c>
      <c r="BS23" s="1133">
        <v>0</v>
      </c>
      <c r="BT23" s="1128">
        <v>0</v>
      </c>
      <c r="BU23" s="1094">
        <v>0</v>
      </c>
      <c r="BV23" s="1097">
        <v>0</v>
      </c>
      <c r="BW23" s="1138">
        <v>8.42</v>
      </c>
      <c r="BX23" s="1094">
        <v>0</v>
      </c>
      <c r="BY23" s="1443">
        <v>0</v>
      </c>
      <c r="BZ23" s="1097">
        <v>0</v>
      </c>
      <c r="CA23" s="1133">
        <v>0</v>
      </c>
      <c r="CB23" s="1128">
        <v>0</v>
      </c>
      <c r="CC23" s="1094">
        <v>0</v>
      </c>
      <c r="CD23" s="1138">
        <v>22.38</v>
      </c>
      <c r="CE23" s="1100">
        <v>0</v>
      </c>
      <c r="CF23" s="1120">
        <v>0</v>
      </c>
      <c r="CG23" s="1094">
        <v>0</v>
      </c>
      <c r="CH23" s="1097">
        <v>0</v>
      </c>
      <c r="CI23" s="1097">
        <v>0</v>
      </c>
      <c r="CJ23" s="1161">
        <v>0</v>
      </c>
      <c r="CK23" s="1128">
        <v>0</v>
      </c>
      <c r="CL23" s="1097">
        <v>0</v>
      </c>
      <c r="CM23" s="1097">
        <v>0</v>
      </c>
      <c r="CN23" s="1120">
        <v>0</v>
      </c>
      <c r="CO23" s="1094">
        <v>0</v>
      </c>
      <c r="CP23" s="1097">
        <v>0</v>
      </c>
      <c r="CQ23" s="1097">
        <v>0</v>
      </c>
      <c r="CR23" s="1094">
        <v>0</v>
      </c>
      <c r="CS23" s="1155">
        <v>10.51</v>
      </c>
      <c r="CT23" s="1158">
        <v>0</v>
      </c>
      <c r="CU23" s="1097">
        <v>0</v>
      </c>
      <c r="CV23" s="1094">
        <v>0</v>
      </c>
      <c r="CW23" s="1094">
        <v>0</v>
      </c>
      <c r="CX23" s="1097">
        <v>0</v>
      </c>
      <c r="CY23" s="1097">
        <v>0</v>
      </c>
      <c r="CZ23" s="1094">
        <v>0</v>
      </c>
      <c r="DA23" s="1161">
        <v>0</v>
      </c>
    </row>
    <row r="24" spans="1:113" ht="14.25" customHeight="1" x14ac:dyDescent="0.25">
      <c r="A24" s="1052"/>
      <c r="B24" s="1159"/>
      <c r="C24" s="1447"/>
      <c r="D24" s="1415"/>
      <c r="E24" s="1450"/>
      <c r="F24" s="1418"/>
      <c r="G24" s="1098"/>
      <c r="H24" s="1421"/>
      <c r="I24" s="1095"/>
      <c r="J24" s="1101"/>
      <c r="K24" s="1159"/>
      <c r="L24" s="1095"/>
      <c r="M24" s="1095"/>
      <c r="N24" s="1098"/>
      <c r="O24" s="1098"/>
      <c r="P24" s="1095"/>
      <c r="Q24" s="1095"/>
      <c r="R24" s="1134"/>
      <c r="S24" s="1159"/>
      <c r="T24" s="1453"/>
      <c r="U24" s="1095"/>
      <c r="V24" s="1098"/>
      <c r="W24" s="1145"/>
      <c r="X24" s="1095"/>
      <c r="Y24" s="1095"/>
      <c r="Z24" s="1098"/>
      <c r="AA24" s="1134"/>
      <c r="AB24" s="1104"/>
      <c r="AC24" s="1092"/>
      <c r="AD24" s="1110"/>
      <c r="AE24" s="1424"/>
      <c r="AF24" s="1092"/>
      <c r="AG24" s="1095"/>
      <c r="AH24" s="1098"/>
      <c r="AI24" s="1101"/>
      <c r="AJ24" s="1104"/>
      <c r="AK24" s="1078"/>
      <c r="AL24" s="1081"/>
      <c r="AM24" s="1114"/>
      <c r="AN24" s="1118"/>
      <c r="AO24" s="1118"/>
      <c r="AP24" s="1098"/>
      <c r="AQ24" s="1098"/>
      <c r="AR24" s="1123"/>
      <c r="AS24" s="1104"/>
      <c r="AT24" s="1114"/>
      <c r="AU24" s="1098"/>
      <c r="AV24" s="1116"/>
      <c r="AW24" s="1095"/>
      <c r="AX24" s="1114"/>
      <c r="AY24" s="1098"/>
      <c r="AZ24" s="1095"/>
      <c r="BA24" s="1123"/>
      <c r="BB24" s="1126"/>
      <c r="BC24" s="1114"/>
      <c r="BD24" s="1121"/>
      <c r="BE24" s="1429"/>
      <c r="BF24" s="1098"/>
      <c r="BG24" s="1433"/>
      <c r="BH24" s="1095"/>
      <c r="BI24" s="1116"/>
      <c r="BJ24" s="1134"/>
      <c r="BK24" s="1136"/>
      <c r="BL24" s="1095"/>
      <c r="BM24" s="1116"/>
      <c r="BN24" s="1098"/>
      <c r="BO24" s="1101"/>
      <c r="BP24" s="1095"/>
      <c r="BQ24" s="1429"/>
      <c r="BR24" s="1101"/>
      <c r="BS24" s="1134"/>
      <c r="BT24" s="1129"/>
      <c r="BU24" s="1095"/>
      <c r="BV24" s="1098"/>
      <c r="BW24" s="1139"/>
      <c r="BX24" s="1095"/>
      <c r="BY24" s="1444"/>
      <c r="BZ24" s="1098"/>
      <c r="CA24" s="1134"/>
      <c r="CB24" s="1129"/>
      <c r="CC24" s="1095"/>
      <c r="CD24" s="1139"/>
      <c r="CE24" s="1101"/>
      <c r="CF24" s="1121"/>
      <c r="CG24" s="1095"/>
      <c r="CH24" s="1098"/>
      <c r="CI24" s="1098"/>
      <c r="CJ24" s="1162"/>
      <c r="CK24" s="1129"/>
      <c r="CL24" s="1098"/>
      <c r="CM24" s="1098"/>
      <c r="CN24" s="1121"/>
      <c r="CO24" s="1095"/>
      <c r="CP24" s="1098"/>
      <c r="CQ24" s="1098"/>
      <c r="CR24" s="1095"/>
      <c r="CS24" s="1156"/>
      <c r="CT24" s="1159"/>
      <c r="CU24" s="1098"/>
      <c r="CV24" s="1095"/>
      <c r="CW24" s="1095"/>
      <c r="CX24" s="1098"/>
      <c r="CY24" s="1098"/>
      <c r="CZ24" s="1095"/>
      <c r="DA24" s="1162"/>
      <c r="DD24" s="62"/>
    </row>
    <row r="25" spans="1:113" ht="14.25" customHeight="1" x14ac:dyDescent="0.25">
      <c r="A25" s="1052"/>
      <c r="B25" s="1159"/>
      <c r="C25" s="1447"/>
      <c r="D25" s="1415"/>
      <c r="E25" s="1450"/>
      <c r="F25" s="1418"/>
      <c r="G25" s="1098"/>
      <c r="H25" s="1421"/>
      <c r="I25" s="1095"/>
      <c r="J25" s="1101"/>
      <c r="K25" s="1159"/>
      <c r="L25" s="1095"/>
      <c r="M25" s="1095"/>
      <c r="N25" s="1098"/>
      <c r="O25" s="1098"/>
      <c r="P25" s="1095"/>
      <c r="Q25" s="1095"/>
      <c r="R25" s="1134"/>
      <c r="S25" s="1159"/>
      <c r="T25" s="1453"/>
      <c r="U25" s="1095"/>
      <c r="V25" s="1098"/>
      <c r="W25" s="1145"/>
      <c r="X25" s="1095"/>
      <c r="Y25" s="1095"/>
      <c r="Z25" s="1098"/>
      <c r="AA25" s="1134"/>
      <c r="AB25" s="1104"/>
      <c r="AC25" s="1092"/>
      <c r="AD25" s="1110"/>
      <c r="AE25" s="1424"/>
      <c r="AF25" s="1092"/>
      <c r="AG25" s="1095"/>
      <c r="AH25" s="1098"/>
      <c r="AI25" s="1101"/>
      <c r="AJ25" s="1104"/>
      <c r="AK25" s="1078"/>
      <c r="AL25" s="1081"/>
      <c r="AM25" s="1114"/>
      <c r="AN25" s="1118"/>
      <c r="AO25" s="1118"/>
      <c r="AP25" s="1098"/>
      <c r="AQ25" s="1098"/>
      <c r="AR25" s="1123"/>
      <c r="AS25" s="1104"/>
      <c r="AT25" s="1114"/>
      <c r="AU25" s="1098"/>
      <c r="AV25" s="1116"/>
      <c r="AW25" s="1095"/>
      <c r="AX25" s="1114"/>
      <c r="AY25" s="1098"/>
      <c r="AZ25" s="1095"/>
      <c r="BA25" s="1123"/>
      <c r="BB25" s="1126"/>
      <c r="BC25" s="1114"/>
      <c r="BD25" s="1121"/>
      <c r="BE25" s="1429"/>
      <c r="BF25" s="1098"/>
      <c r="BG25" s="1433"/>
      <c r="BH25" s="1095"/>
      <c r="BI25" s="1116"/>
      <c r="BJ25" s="1134"/>
      <c r="BK25" s="1136"/>
      <c r="BL25" s="1095"/>
      <c r="BM25" s="1116"/>
      <c r="BN25" s="1098"/>
      <c r="BO25" s="1101"/>
      <c r="BP25" s="1095"/>
      <c r="BQ25" s="1429"/>
      <c r="BR25" s="1101"/>
      <c r="BS25" s="1134"/>
      <c r="BT25" s="1129"/>
      <c r="BU25" s="1095"/>
      <c r="BV25" s="1098"/>
      <c r="BW25" s="1139"/>
      <c r="BX25" s="1095"/>
      <c r="BY25" s="1444"/>
      <c r="BZ25" s="1098"/>
      <c r="CA25" s="1134"/>
      <c r="CB25" s="1129"/>
      <c r="CC25" s="1095"/>
      <c r="CD25" s="1139"/>
      <c r="CE25" s="1101"/>
      <c r="CF25" s="1121"/>
      <c r="CG25" s="1095"/>
      <c r="CH25" s="1098"/>
      <c r="CI25" s="1098"/>
      <c r="CJ25" s="1162"/>
      <c r="CK25" s="1129"/>
      <c r="CL25" s="1098"/>
      <c r="CM25" s="1098"/>
      <c r="CN25" s="1121"/>
      <c r="CO25" s="1095"/>
      <c r="CP25" s="1098"/>
      <c r="CQ25" s="1098"/>
      <c r="CR25" s="1095"/>
      <c r="CS25" s="1156"/>
      <c r="CT25" s="1159"/>
      <c r="CU25" s="1098"/>
      <c r="CV25" s="1095"/>
      <c r="CW25" s="1095"/>
      <c r="CX25" s="1098"/>
      <c r="CY25" s="1098"/>
      <c r="CZ25" s="1095"/>
      <c r="DA25" s="1162"/>
    </row>
    <row r="26" spans="1:113" ht="18.75" customHeight="1" thickBot="1" x14ac:dyDescent="0.3">
      <c r="A26" s="1053"/>
      <c r="B26" s="1160"/>
      <c r="C26" s="1448"/>
      <c r="D26" s="1416"/>
      <c r="E26" s="1451"/>
      <c r="F26" s="1419"/>
      <c r="G26" s="1099"/>
      <c r="H26" s="1422"/>
      <c r="I26" s="1096"/>
      <c r="J26" s="1102"/>
      <c r="K26" s="1160"/>
      <c r="L26" s="1096"/>
      <c r="M26" s="1096"/>
      <c r="N26" s="1099"/>
      <c r="O26" s="1099"/>
      <c r="P26" s="1096"/>
      <c r="Q26" s="1096"/>
      <c r="R26" s="1135"/>
      <c r="S26" s="1160"/>
      <c r="T26" s="1454"/>
      <c r="U26" s="1096"/>
      <c r="V26" s="1099"/>
      <c r="W26" s="1146"/>
      <c r="X26" s="1096"/>
      <c r="Y26" s="1096"/>
      <c r="Z26" s="1099"/>
      <c r="AA26" s="1135"/>
      <c r="AB26" s="1105"/>
      <c r="AC26" s="1093"/>
      <c r="AD26" s="1111"/>
      <c r="AE26" s="1425"/>
      <c r="AF26" s="1093"/>
      <c r="AG26" s="1096"/>
      <c r="AH26" s="1099"/>
      <c r="AI26" s="1102"/>
      <c r="AJ26" s="1105"/>
      <c r="AK26" s="1079"/>
      <c r="AL26" s="1082"/>
      <c r="AM26" s="1115"/>
      <c r="AN26" s="1119"/>
      <c r="AO26" s="1119"/>
      <c r="AP26" s="1099"/>
      <c r="AQ26" s="1099"/>
      <c r="AR26" s="1124"/>
      <c r="AS26" s="1105"/>
      <c r="AT26" s="1115"/>
      <c r="AU26" s="1099"/>
      <c r="AV26" s="1117"/>
      <c r="AW26" s="1096"/>
      <c r="AX26" s="1115"/>
      <c r="AY26" s="1099"/>
      <c r="AZ26" s="1096"/>
      <c r="BA26" s="1124"/>
      <c r="BB26" s="1127"/>
      <c r="BC26" s="1115"/>
      <c r="BD26" s="1122"/>
      <c r="BE26" s="1430"/>
      <c r="BF26" s="1099"/>
      <c r="BG26" s="1434"/>
      <c r="BH26" s="1096"/>
      <c r="BI26" s="1117"/>
      <c r="BJ26" s="1135"/>
      <c r="BK26" s="1137"/>
      <c r="BL26" s="1096"/>
      <c r="BM26" s="1117"/>
      <c r="BN26" s="1099"/>
      <c r="BO26" s="1102"/>
      <c r="BP26" s="1096"/>
      <c r="BQ26" s="1430"/>
      <c r="BR26" s="1102"/>
      <c r="BS26" s="1135"/>
      <c r="BT26" s="1130"/>
      <c r="BU26" s="1096"/>
      <c r="BV26" s="1099"/>
      <c r="BW26" s="1140"/>
      <c r="BX26" s="1096"/>
      <c r="BY26" s="1445"/>
      <c r="BZ26" s="1099"/>
      <c r="CA26" s="1135"/>
      <c r="CB26" s="1130"/>
      <c r="CC26" s="1096"/>
      <c r="CD26" s="1140"/>
      <c r="CE26" s="1102"/>
      <c r="CF26" s="1122"/>
      <c r="CG26" s="1096"/>
      <c r="CH26" s="1099"/>
      <c r="CI26" s="1099"/>
      <c r="CJ26" s="1163"/>
      <c r="CK26" s="1130"/>
      <c r="CL26" s="1099"/>
      <c r="CM26" s="1099"/>
      <c r="CN26" s="1122"/>
      <c r="CO26" s="1096"/>
      <c r="CP26" s="1099"/>
      <c r="CQ26" s="1099"/>
      <c r="CR26" s="1096"/>
      <c r="CS26" s="1157"/>
      <c r="CT26" s="1160"/>
      <c r="CU26" s="1099"/>
      <c r="CV26" s="1096"/>
      <c r="CW26" s="1096"/>
      <c r="CX26" s="1099"/>
      <c r="CY26" s="1099"/>
      <c r="CZ26" s="1096"/>
      <c r="DA26" s="1163"/>
    </row>
    <row r="27" spans="1:113" s="274" customFormat="1" ht="12" customHeight="1" thickBot="1" x14ac:dyDescent="0.3">
      <c r="B27" s="274">
        <f>SUM(B2:J2)</f>
        <v>17</v>
      </c>
      <c r="K27" s="274">
        <f>SUM(K2:R2)</f>
        <v>16</v>
      </c>
      <c r="S27" s="274">
        <f>SUM(S2:AA2)</f>
        <v>19</v>
      </c>
      <c r="AB27" s="274">
        <f>SUM(AB2:AI2)</f>
        <v>16</v>
      </c>
      <c r="AJ27" s="274">
        <f>SUM(AJ2:AR2)</f>
        <v>17</v>
      </c>
      <c r="AS27" s="274">
        <f>SUM(AS2:BA2)</f>
        <v>19</v>
      </c>
      <c r="BB27" s="274">
        <f>SUM(BB2:BJ2)</f>
        <v>17</v>
      </c>
      <c r="BK27" s="274">
        <f>SUM(BK2:BS2)</f>
        <v>19</v>
      </c>
      <c r="BT27" s="274">
        <f>SUM(BT2:CA2)</f>
        <v>16</v>
      </c>
      <c r="CB27" s="274">
        <f>SUM(CB2:CJ2)</f>
        <v>17</v>
      </c>
      <c r="CK27" s="274">
        <f>SUM(CK2:CS2)</f>
        <v>19</v>
      </c>
      <c r="CU27" s="274">
        <f>SUM(CT2:DA2)</f>
        <v>16</v>
      </c>
      <c r="DH27" s="298"/>
    </row>
    <row r="28" spans="1:113" ht="15.75" customHeight="1" thickBot="1" x14ac:dyDescent="0.25">
      <c r="B28" s="1147" t="s">
        <v>86</v>
      </c>
      <c r="C28" s="1148"/>
      <c r="D28" s="1148"/>
      <c r="E28" s="1148"/>
      <c r="F28" s="1148"/>
      <c r="G28" s="1148"/>
      <c r="H28" s="1149"/>
      <c r="I28" s="1150">
        <v>52</v>
      </c>
      <c r="J28" s="1151"/>
      <c r="K28" s="1151"/>
      <c r="L28" s="1152"/>
      <c r="M28" s="299"/>
      <c r="N28" s="299"/>
      <c r="O28" s="1150" t="s">
        <v>17</v>
      </c>
      <c r="P28" s="1151"/>
      <c r="Q28" s="1151"/>
      <c r="R28" s="1151"/>
      <c r="S28" s="1151"/>
      <c r="T28" s="1152"/>
      <c r="U28" s="300" t="s">
        <v>30</v>
      </c>
      <c r="V28" s="301"/>
      <c r="W28" s="301"/>
      <c r="X28" s="302">
        <v>8</v>
      </c>
      <c r="Y28" s="302">
        <v>12</v>
      </c>
      <c r="Z28" s="302">
        <v>13</v>
      </c>
      <c r="AA28" s="302">
        <v>23</v>
      </c>
      <c r="AB28" s="302">
        <v>45</v>
      </c>
      <c r="AC28" s="1153" t="s">
        <v>31</v>
      </c>
      <c r="AD28" s="1154"/>
      <c r="AE28" s="1154"/>
      <c r="AF28" s="302">
        <v>2</v>
      </c>
      <c r="AG28" s="302">
        <v>6</v>
      </c>
      <c r="AH28" s="303">
        <v>10</v>
      </c>
      <c r="AI28" s="304">
        <v>11</v>
      </c>
      <c r="AJ28" s="299"/>
      <c r="DH28" s="1"/>
    </row>
    <row r="29" spans="1:113" ht="15.75" customHeight="1" thickBot="1" x14ac:dyDescent="0.25">
      <c r="B29" s="1164" t="s">
        <v>87</v>
      </c>
      <c r="C29" s="1165"/>
      <c r="D29" s="1165"/>
      <c r="E29" s="1165"/>
      <c r="F29" s="1165"/>
      <c r="G29" s="1165"/>
      <c r="H29" s="1166"/>
      <c r="I29" s="1167" t="s">
        <v>33</v>
      </c>
      <c r="J29" s="1168"/>
      <c r="K29" s="1168"/>
      <c r="L29" s="1169"/>
      <c r="M29" s="299"/>
      <c r="N29" s="299"/>
      <c r="O29" s="1170" t="s">
        <v>18</v>
      </c>
      <c r="P29" s="1171"/>
      <c r="Q29" s="1171"/>
      <c r="R29" s="1171"/>
      <c r="S29" s="1171"/>
      <c r="T29" s="1172"/>
      <c r="U29" s="1153" t="s">
        <v>30</v>
      </c>
      <c r="V29" s="1154"/>
      <c r="W29" s="1154"/>
      <c r="X29" s="305">
        <v>8</v>
      </c>
      <c r="Y29" s="305">
        <v>12</v>
      </c>
      <c r="Z29" s="305">
        <v>13</v>
      </c>
      <c r="AA29" s="305">
        <v>23</v>
      </c>
      <c r="AB29" s="305">
        <v>45</v>
      </c>
      <c r="AC29" s="1153" t="s">
        <v>31</v>
      </c>
      <c r="AD29" s="1154"/>
      <c r="AE29" s="1154"/>
      <c r="AF29" s="305">
        <v>1</v>
      </c>
      <c r="AG29" s="305">
        <v>3</v>
      </c>
      <c r="AH29" s="306">
        <v>4</v>
      </c>
      <c r="AI29" s="306">
        <v>5</v>
      </c>
      <c r="AJ29" s="306">
        <v>7</v>
      </c>
      <c r="AK29" s="192">
        <v>8</v>
      </c>
      <c r="AL29" s="17">
        <v>9</v>
      </c>
      <c r="DH29" s="1"/>
    </row>
    <row r="30" spans="1:113" ht="12" customHeight="1" thickBot="1" x14ac:dyDescent="0.25">
      <c r="B30" s="307"/>
      <c r="C30" s="307"/>
      <c r="D30" s="307"/>
      <c r="E30" s="307"/>
      <c r="F30" s="307"/>
      <c r="G30" s="307"/>
      <c r="H30" s="307"/>
      <c r="I30" s="308"/>
      <c r="J30" s="308"/>
      <c r="K30" s="308"/>
      <c r="L30" s="308"/>
      <c r="M30" s="299"/>
      <c r="N30" s="299"/>
      <c r="O30" s="309"/>
      <c r="P30" s="299"/>
      <c r="Q30" s="299"/>
      <c r="R30" s="299"/>
      <c r="S30" s="299"/>
      <c r="T30" s="307"/>
      <c r="U30" s="307"/>
      <c r="V30" s="307"/>
      <c r="W30" s="299"/>
      <c r="X30" s="299"/>
      <c r="Y30" s="299"/>
      <c r="Z30" s="299"/>
      <c r="AA30" s="299"/>
      <c r="AB30" s="307"/>
      <c r="AC30" s="307"/>
      <c r="AD30" s="307"/>
      <c r="AE30" s="299"/>
      <c r="AF30" s="299"/>
      <c r="AG30" s="299"/>
      <c r="AH30" s="299"/>
      <c r="AI30" s="299"/>
      <c r="AJ30" s="299"/>
      <c r="DH30" s="1"/>
    </row>
    <row r="31" spans="1:113" ht="15.75" customHeight="1" thickBot="1" x14ac:dyDescent="0.3">
      <c r="B31" s="1173" t="s">
        <v>57</v>
      </c>
      <c r="C31" s="1174"/>
      <c r="D31" s="1174"/>
      <c r="E31" s="1174"/>
      <c r="F31" s="1174"/>
      <c r="G31" s="1174"/>
      <c r="H31" s="1174"/>
      <c r="I31" s="1175"/>
      <c r="J31" s="299"/>
      <c r="K31" s="1176" t="s">
        <v>308</v>
      </c>
      <c r="L31" s="1177"/>
      <c r="M31" s="1177"/>
      <c r="N31" s="1177"/>
      <c r="O31" s="1177"/>
      <c r="P31" s="1177"/>
      <c r="Q31" s="1177"/>
      <c r="R31" s="1177"/>
      <c r="S31" s="1177"/>
      <c r="T31" s="1178"/>
      <c r="U31" s="1179">
        <v>12</v>
      </c>
      <c r="V31" s="1177"/>
      <c r="W31" s="1178"/>
      <c r="X31" s="299"/>
      <c r="Y31" s="1176" t="s">
        <v>75</v>
      </c>
      <c r="Z31" s="1177"/>
      <c r="AA31" s="1177"/>
      <c r="AB31" s="1177"/>
      <c r="AC31" s="1177"/>
      <c r="AD31" s="1177"/>
      <c r="AE31" s="1177"/>
      <c r="AF31" s="1177"/>
      <c r="AG31" s="1177"/>
      <c r="AH31" s="1178"/>
      <c r="AI31" s="1179">
        <v>15</v>
      </c>
      <c r="AJ31" s="1177"/>
      <c r="AK31" s="1178"/>
      <c r="AL31" s="3"/>
      <c r="AN31" s="1220" t="s">
        <v>19</v>
      </c>
      <c r="AO31" s="1221"/>
      <c r="AP31" s="1221"/>
      <c r="AQ31" s="1221"/>
      <c r="AR31" s="1221"/>
      <c r="AS31" s="1221"/>
      <c r="AT31" s="1388">
        <f>(AI34+'Movimentos 2012'!H2)-'Movimentos 2012'!I2</f>
        <v>819.40000000000055</v>
      </c>
      <c r="AU31" s="1177"/>
      <c r="AV31" s="1177"/>
      <c r="AW31" s="1177"/>
      <c r="AX31" s="1178"/>
      <c r="DH31" s="1"/>
    </row>
    <row r="32" spans="1:113" ht="15.75" thickBot="1" x14ac:dyDescent="0.3">
      <c r="B32" s="310"/>
      <c r="C32" s="1223" t="s">
        <v>42</v>
      </c>
      <c r="D32" s="1223"/>
      <c r="E32" s="1223"/>
      <c r="F32" s="1223"/>
      <c r="G32" s="1399">
        <v>1</v>
      </c>
      <c r="H32" s="1399"/>
      <c r="I32" s="1400"/>
      <c r="J32" s="299"/>
      <c r="K32" s="1176" t="s">
        <v>309</v>
      </c>
      <c r="L32" s="1177"/>
      <c r="M32" s="1177"/>
      <c r="N32" s="1177"/>
      <c r="O32" s="1177"/>
      <c r="P32" s="1177"/>
      <c r="Q32" s="1177"/>
      <c r="R32" s="1177"/>
      <c r="S32" s="1177"/>
      <c r="T32" s="1178"/>
      <c r="U32" s="1179">
        <v>42</v>
      </c>
      <c r="V32" s="1177"/>
      <c r="W32" s="1178"/>
      <c r="X32" s="299"/>
      <c r="Y32" s="1176" t="s">
        <v>59</v>
      </c>
      <c r="Z32" s="1183"/>
      <c r="AA32" s="1183"/>
      <c r="AB32" s="1183"/>
      <c r="AC32" s="1183"/>
      <c r="AD32" s="1183"/>
      <c r="AE32" s="1183"/>
      <c r="AF32" s="1183"/>
      <c r="AG32" s="1183"/>
      <c r="AH32" s="1184"/>
      <c r="AI32" s="1167">
        <v>1</v>
      </c>
      <c r="AJ32" s="1168"/>
      <c r="AK32" s="1169"/>
      <c r="AN32" s="1391" t="s">
        <v>20</v>
      </c>
      <c r="AO32" s="1392"/>
      <c r="AP32" s="1392"/>
      <c r="AQ32" s="1392"/>
      <c r="AR32" s="1392"/>
      <c r="AS32" s="1392"/>
      <c r="AT32" s="1401">
        <f>SUM(B23:DA26)</f>
        <v>413.41</v>
      </c>
      <c r="AU32" s="1402"/>
      <c r="AV32" s="1402"/>
      <c r="AW32" s="1402"/>
      <c r="AX32" s="1403"/>
      <c r="BH32"/>
      <c r="BI32"/>
      <c r="BJ32"/>
      <c r="BK32"/>
      <c r="DA32" s="27"/>
      <c r="DG32"/>
      <c r="DH32" s="1"/>
    </row>
    <row r="33" spans="1:114" ht="15.75" thickBot="1" x14ac:dyDescent="0.3">
      <c r="B33" s="310"/>
      <c r="C33" s="1214" t="s">
        <v>43</v>
      </c>
      <c r="D33" s="1214"/>
      <c r="E33" s="1214"/>
      <c r="F33" s="1214"/>
      <c r="G33" s="1397">
        <v>3</v>
      </c>
      <c r="H33" s="1397"/>
      <c r="I33" s="1398"/>
      <c r="J33" s="299"/>
      <c r="X33" s="299"/>
      <c r="Y33" s="1176" t="s">
        <v>58</v>
      </c>
      <c r="Z33" s="1183"/>
      <c r="AA33" s="1183"/>
      <c r="AB33" s="1183"/>
      <c r="AC33" s="1183"/>
      <c r="AD33" s="1183"/>
      <c r="AE33" s="1183"/>
      <c r="AF33" s="1183"/>
      <c r="AG33" s="1183"/>
      <c r="AH33" s="1184"/>
      <c r="AI33" s="1179">
        <f>B27+K27+S27+AB27+AJ27+AS27+BB27+BK27+BT27+CB27+CK27+CU27</f>
        <v>208</v>
      </c>
      <c r="AJ33" s="1389"/>
      <c r="AK33" s="1390"/>
      <c r="AN33" s="1393" t="s">
        <v>21</v>
      </c>
      <c r="AO33" s="1394"/>
      <c r="AP33" s="1394"/>
      <c r="AQ33" s="1394"/>
      <c r="AR33" s="1394"/>
      <c r="AS33" s="1394"/>
      <c r="AT33" s="1404">
        <f>SUM(DB7:DB20)</f>
        <v>0</v>
      </c>
      <c r="AU33" s="1405"/>
      <c r="AV33" s="1405"/>
      <c r="AW33" s="1405"/>
      <c r="AX33" s="1406"/>
      <c r="BH33"/>
      <c r="BI33"/>
      <c r="BJ33"/>
      <c r="BK33"/>
      <c r="CG33" s="381"/>
      <c r="DA33" s="27"/>
      <c r="DG33"/>
      <c r="DH33" s="1"/>
    </row>
    <row r="34" spans="1:114" ht="16.5" thickTop="1" thickBot="1" x14ac:dyDescent="0.3">
      <c r="B34" s="311"/>
      <c r="C34" s="312"/>
      <c r="D34" s="312"/>
      <c r="E34" s="312"/>
      <c r="F34" s="312"/>
      <c r="G34" s="1395">
        <f>G32+G33</f>
        <v>4</v>
      </c>
      <c r="H34" s="1395"/>
      <c r="I34" s="1396"/>
      <c r="J34" s="299"/>
      <c r="K34" s="1176" t="s">
        <v>60</v>
      </c>
      <c r="L34" s="1183"/>
      <c r="M34" s="1183"/>
      <c r="N34" s="1183"/>
      <c r="O34" s="1183"/>
      <c r="P34" s="1183"/>
      <c r="Q34" s="1183"/>
      <c r="R34" s="1183"/>
      <c r="S34" s="1183"/>
      <c r="T34" s="1184"/>
      <c r="U34" s="1185">
        <f>42+12</f>
        <v>54</v>
      </c>
      <c r="V34" s="1186"/>
      <c r="W34" s="1187"/>
      <c r="X34" s="299"/>
      <c r="Y34" s="1176" t="s">
        <v>88</v>
      </c>
      <c r="Z34" s="1183"/>
      <c r="AA34" s="1183"/>
      <c r="AB34" s="1183"/>
      <c r="AC34" s="1183"/>
      <c r="AD34" s="1183"/>
      <c r="AE34" s="1183"/>
      <c r="AF34" s="1183"/>
      <c r="AG34" s="1183"/>
      <c r="AH34" s="1184"/>
      <c r="AI34" s="1188">
        <v>618.49</v>
      </c>
      <c r="AJ34" s="1189"/>
      <c r="AK34" s="1190"/>
      <c r="BH34"/>
      <c r="BI34"/>
      <c r="BJ34"/>
      <c r="BK34"/>
      <c r="DB34" s="27"/>
      <c r="DG34"/>
    </row>
    <row r="35" spans="1:114" ht="12" customHeight="1" x14ac:dyDescent="0.25"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</row>
    <row r="36" spans="1:114" ht="12.75" customHeight="1" thickBot="1" x14ac:dyDescent="0.3">
      <c r="B36" s="3" t="s">
        <v>64</v>
      </c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313" t="s">
        <v>68</v>
      </c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5"/>
      <c r="AC36" s="315"/>
      <c r="AD36" s="315"/>
      <c r="AE36" s="299"/>
      <c r="AF36" s="299"/>
      <c r="AG36" s="299"/>
      <c r="AH36" s="299"/>
      <c r="AI36" s="299"/>
      <c r="AJ36" s="299"/>
    </row>
    <row r="37" spans="1:114" ht="15.75" customHeight="1" thickBot="1" x14ac:dyDescent="0.3">
      <c r="B37" s="1191" t="s">
        <v>65</v>
      </c>
      <c r="C37" s="1192"/>
      <c r="D37" s="1193"/>
      <c r="E37" s="1191" t="s">
        <v>66</v>
      </c>
      <c r="F37" s="1192"/>
      <c r="G37" s="1192"/>
      <c r="H37" s="1192"/>
      <c r="I37" s="1192"/>
      <c r="J37" s="1192"/>
      <c r="K37" s="1192"/>
      <c r="L37" s="1192"/>
      <c r="M37" s="1192"/>
      <c r="N37" s="1193"/>
      <c r="Q37" s="1191" t="s">
        <v>69</v>
      </c>
      <c r="R37" s="1192"/>
      <c r="S37" s="1193"/>
      <c r="T37" s="1191" t="s">
        <v>71</v>
      </c>
      <c r="U37" s="1192"/>
      <c r="V37" s="1192"/>
      <c r="W37" s="1192"/>
      <c r="X37" s="1192"/>
      <c r="Y37" s="1192"/>
      <c r="Z37" s="1192"/>
      <c r="AA37" s="1192"/>
      <c r="AB37" s="1192"/>
      <c r="AC37" s="1192"/>
      <c r="AD37" s="1193"/>
      <c r="AE37" s="315"/>
      <c r="AF37" s="315"/>
      <c r="AG37" s="315"/>
      <c r="AH37" s="315"/>
      <c r="AI37" s="314"/>
      <c r="AJ37" s="314"/>
      <c r="AK37" s="314"/>
      <c r="AL37" s="314"/>
      <c r="AM37" s="314"/>
      <c r="AN37" s="314"/>
      <c r="AO37" s="314"/>
      <c r="AP37" s="314"/>
      <c r="AQ37" s="314"/>
    </row>
    <row r="38" spans="1:114" ht="15.75" thickBot="1" x14ac:dyDescent="0.3">
      <c r="B38" s="1191" t="s">
        <v>63</v>
      </c>
      <c r="C38" s="1192"/>
      <c r="D38" s="1193"/>
      <c r="E38" s="1203" t="s">
        <v>67</v>
      </c>
      <c r="F38" s="1204"/>
      <c r="G38" s="1204"/>
      <c r="H38" s="1204"/>
      <c r="I38" s="1204"/>
      <c r="J38" s="1204"/>
      <c r="K38" s="1204"/>
      <c r="L38" s="1204"/>
      <c r="M38" s="1204"/>
      <c r="N38" s="1205"/>
      <c r="Q38" s="1206" t="s">
        <v>70</v>
      </c>
      <c r="R38" s="1197"/>
      <c r="S38" s="1207"/>
      <c r="T38" s="1413" t="s">
        <v>72</v>
      </c>
      <c r="U38" s="1209"/>
      <c r="V38" s="1209"/>
      <c r="W38" s="1209"/>
      <c r="X38" s="1209"/>
      <c r="Y38" s="1209"/>
      <c r="Z38" s="1209"/>
      <c r="AA38" s="1209"/>
      <c r="AB38" s="1209"/>
      <c r="AC38" s="1209"/>
      <c r="AD38" s="1210"/>
    </row>
    <row r="39" spans="1:114" ht="15.75" thickBot="1" x14ac:dyDescent="0.3">
      <c r="B39" s="1191" t="s">
        <v>22</v>
      </c>
      <c r="C39" s="1192"/>
      <c r="D39" s="1193"/>
      <c r="E39" s="1203" t="s">
        <v>41</v>
      </c>
      <c r="F39" s="1204"/>
      <c r="G39" s="1204"/>
      <c r="H39" s="1204"/>
      <c r="I39" s="1204"/>
      <c r="J39" s="1204"/>
      <c r="K39" s="1204"/>
      <c r="L39" s="1204"/>
      <c r="M39" s="1204"/>
      <c r="N39" s="1205"/>
      <c r="O39" s="316"/>
      <c r="P39" s="316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</row>
    <row r="40" spans="1:114" ht="15.75" customHeight="1" x14ac:dyDescent="0.25">
      <c r="A40" s="27"/>
      <c r="AX40" s="3"/>
      <c r="AY40" s="3"/>
      <c r="AZ40" s="3"/>
    </row>
    <row r="41" spans="1:114" x14ac:dyDescent="0.25">
      <c r="J41" s="19"/>
      <c r="K41" s="19"/>
      <c r="L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DB41" s="27"/>
      <c r="DI41" s="27"/>
    </row>
    <row r="42" spans="1:114" x14ac:dyDescent="0.25">
      <c r="DD42" s="27"/>
      <c r="DE42" s="27"/>
      <c r="DJ42" s="27"/>
    </row>
    <row r="43" spans="1:114" x14ac:dyDescent="0.25">
      <c r="DJ43" s="27"/>
    </row>
  </sheetData>
  <mergeCells count="214">
    <mergeCell ref="CZ23:CZ26"/>
    <mergeCell ref="CU23:CU26"/>
    <mergeCell ref="CY23:CY26"/>
    <mergeCell ref="CV23:CV26"/>
    <mergeCell ref="CT23:CT26"/>
    <mergeCell ref="CX23:CX26"/>
    <mergeCell ref="CO23:CO26"/>
    <mergeCell ref="CJ23:CJ26"/>
    <mergeCell ref="CL23:CL26"/>
    <mergeCell ref="BY23:BY26"/>
    <mergeCell ref="BX23:BX26"/>
    <mergeCell ref="CS23:CS26"/>
    <mergeCell ref="BH23:BH26"/>
    <mergeCell ref="CW23:CW26"/>
    <mergeCell ref="CR23:CR26"/>
    <mergeCell ref="CE23:CE26"/>
    <mergeCell ref="CB23:CB26"/>
    <mergeCell ref="A22:A26"/>
    <mergeCell ref="AH23:AH26"/>
    <mergeCell ref="AI23:AI26"/>
    <mergeCell ref="B23:B26"/>
    <mergeCell ref="C23:C26"/>
    <mergeCell ref="E23:E26"/>
    <mergeCell ref="J23:J26"/>
    <mergeCell ref="K23:K26"/>
    <mergeCell ref="T23:T26"/>
    <mergeCell ref="L23:L26"/>
    <mergeCell ref="AG23:AG26"/>
    <mergeCell ref="A1:DB1"/>
    <mergeCell ref="BL23:BL26"/>
    <mergeCell ref="BJ23:BJ26"/>
    <mergeCell ref="CG23:CG26"/>
    <mergeCell ref="BT3:CA3"/>
    <mergeCell ref="BK3:BS3"/>
    <mergeCell ref="BU23:BU26"/>
    <mergeCell ref="BW23:BW26"/>
    <mergeCell ref="CQ23:CQ26"/>
    <mergeCell ref="CF23:CF26"/>
    <mergeCell ref="AA23:AA26"/>
    <mergeCell ref="BA23:BA26"/>
    <mergeCell ref="T6:U6"/>
    <mergeCell ref="V6:W6"/>
    <mergeCell ref="CB3:CJ3"/>
    <mergeCell ref="CN23:CN26"/>
    <mergeCell ref="CK23:CK26"/>
    <mergeCell ref="CH23:CH26"/>
    <mergeCell ref="CA23:CA26"/>
    <mergeCell ref="CM23:CM26"/>
    <mergeCell ref="AB23:AB26"/>
    <mergeCell ref="B3:J3"/>
    <mergeCell ref="K3:R3"/>
    <mergeCell ref="M23:M26"/>
    <mergeCell ref="DH3:DH6"/>
    <mergeCell ref="AU23:AU26"/>
    <mergeCell ref="BD23:BD26"/>
    <mergeCell ref="AL23:AL26"/>
    <mergeCell ref="BE23:BE26"/>
    <mergeCell ref="CP23:CP26"/>
    <mergeCell ref="CC23:CC26"/>
    <mergeCell ref="CK3:CS3"/>
    <mergeCell ref="BB3:BJ3"/>
    <mergeCell ref="AY23:AY26"/>
    <mergeCell ref="BB23:BB26"/>
    <mergeCell ref="BK23:BK26"/>
    <mergeCell ref="AW23:AW26"/>
    <mergeCell ref="AS23:AS26"/>
    <mergeCell ref="AP23:AP26"/>
    <mergeCell ref="BF23:BF26"/>
    <mergeCell ref="BG23:BG26"/>
    <mergeCell ref="CD23:CD26"/>
    <mergeCell ref="BZ23:BZ26"/>
    <mergeCell ref="BV23:BV26"/>
    <mergeCell ref="BP23:BP26"/>
    <mergeCell ref="AM23:AM26"/>
    <mergeCell ref="AR23:AR26"/>
    <mergeCell ref="AT23:AT26"/>
    <mergeCell ref="AN6:AO6"/>
    <mergeCell ref="AP6:AQ6"/>
    <mergeCell ref="AT6:AU6"/>
    <mergeCell ref="AV6:AW6"/>
    <mergeCell ref="BR6:BS6"/>
    <mergeCell ref="BT6:BU6"/>
    <mergeCell ref="Y23:Y26"/>
    <mergeCell ref="AJ3:AR3"/>
    <mergeCell ref="AS3:BA3"/>
    <mergeCell ref="S3:AA3"/>
    <mergeCell ref="AB3:AI3"/>
    <mergeCell ref="BR23:BR26"/>
    <mergeCell ref="BO23:BO26"/>
    <mergeCell ref="AJ23:AJ26"/>
    <mergeCell ref="AK23:AK26"/>
    <mergeCell ref="AV23:AV26"/>
    <mergeCell ref="BC23:BC26"/>
    <mergeCell ref="AX23:AX26"/>
    <mergeCell ref="B6:C6"/>
    <mergeCell ref="D6:E6"/>
    <mergeCell ref="F6:G6"/>
    <mergeCell ref="H6:I6"/>
    <mergeCell ref="L6:M6"/>
    <mergeCell ref="B28:H28"/>
    <mergeCell ref="R23:R26"/>
    <mergeCell ref="S23:S26"/>
    <mergeCell ref="CT3:DA3"/>
    <mergeCell ref="DA23:DA26"/>
    <mergeCell ref="BT23:BT26"/>
    <mergeCell ref="BQ23:BQ26"/>
    <mergeCell ref="BS23:BS26"/>
    <mergeCell ref="N6:O6"/>
    <mergeCell ref="P6:Q6"/>
    <mergeCell ref="BN23:BN26"/>
    <mergeCell ref="BM23:BM26"/>
    <mergeCell ref="BI23:BI26"/>
    <mergeCell ref="X6:Y6"/>
    <mergeCell ref="Z6:AA6"/>
    <mergeCell ref="AB6:AC6"/>
    <mergeCell ref="AD6:AE6"/>
    <mergeCell ref="AF6:AG6"/>
    <mergeCell ref="AH6:AI6"/>
    <mergeCell ref="CD6:CE6"/>
    <mergeCell ref="CF6:CG6"/>
    <mergeCell ref="BL6:BM6"/>
    <mergeCell ref="BN6:BO6"/>
    <mergeCell ref="BP6:BQ6"/>
    <mergeCell ref="CH6:CI6"/>
    <mergeCell ref="X23:X26"/>
    <mergeCell ref="AO23:AO26"/>
    <mergeCell ref="AQ23:AQ26"/>
    <mergeCell ref="AZ23:AZ26"/>
    <mergeCell ref="CI23:CI26"/>
    <mergeCell ref="Z23:Z26"/>
    <mergeCell ref="AC23:AC26"/>
    <mergeCell ref="BV6:BW6"/>
    <mergeCell ref="AX6:AY6"/>
    <mergeCell ref="AZ6:BA6"/>
    <mergeCell ref="BB6:BC6"/>
    <mergeCell ref="BD6:BE6"/>
    <mergeCell ref="BF6:BG6"/>
    <mergeCell ref="BH6:BI6"/>
    <mergeCell ref="BX6:BY6"/>
    <mergeCell ref="BZ6:CA6"/>
    <mergeCell ref="AJ6:AK6"/>
    <mergeCell ref="AL6:AM6"/>
    <mergeCell ref="CN6:CO6"/>
    <mergeCell ref="CP6:CQ6"/>
    <mergeCell ref="CR6:CS6"/>
    <mergeCell ref="CT6:CU6"/>
    <mergeCell ref="CV6:CW6"/>
    <mergeCell ref="CX6:CY6"/>
    <mergeCell ref="CZ6:DA6"/>
    <mergeCell ref="D23:D26"/>
    <mergeCell ref="F23:F26"/>
    <mergeCell ref="G23:G26"/>
    <mergeCell ref="H23:H26"/>
    <mergeCell ref="I23:I26"/>
    <mergeCell ref="N23:N26"/>
    <mergeCell ref="O23:O26"/>
    <mergeCell ref="AD23:AD26"/>
    <mergeCell ref="AE23:AE26"/>
    <mergeCell ref="AF23:AF26"/>
    <mergeCell ref="AN23:AN26"/>
    <mergeCell ref="P23:P26"/>
    <mergeCell ref="Q23:Q26"/>
    <mergeCell ref="U23:U26"/>
    <mergeCell ref="V23:V26"/>
    <mergeCell ref="W23:W26"/>
    <mergeCell ref="CB6:CC6"/>
    <mergeCell ref="DB3:DB6"/>
    <mergeCell ref="DF3:DF6"/>
    <mergeCell ref="DD3:DD6"/>
    <mergeCell ref="I29:L29"/>
    <mergeCell ref="I28:L28"/>
    <mergeCell ref="O28:T28"/>
    <mergeCell ref="O29:T29"/>
    <mergeCell ref="E39:N39"/>
    <mergeCell ref="C33:F33"/>
    <mergeCell ref="B29:H29"/>
    <mergeCell ref="Y34:AH34"/>
    <mergeCell ref="Y32:AH32"/>
    <mergeCell ref="U29:W29"/>
    <mergeCell ref="K34:T34"/>
    <mergeCell ref="B39:D39"/>
    <mergeCell ref="B38:D38"/>
    <mergeCell ref="B37:D37"/>
    <mergeCell ref="E38:N38"/>
    <mergeCell ref="E37:N37"/>
    <mergeCell ref="Q37:S37"/>
    <mergeCell ref="Q38:S38"/>
    <mergeCell ref="T37:AD37"/>
    <mergeCell ref="T38:AD38"/>
    <mergeCell ref="CL6:CM6"/>
    <mergeCell ref="AC28:AE28"/>
    <mergeCell ref="AC29:AE29"/>
    <mergeCell ref="AT31:AX31"/>
    <mergeCell ref="AI33:AK33"/>
    <mergeCell ref="AN31:AS31"/>
    <mergeCell ref="AN32:AS32"/>
    <mergeCell ref="AN33:AS33"/>
    <mergeCell ref="Y33:AH33"/>
    <mergeCell ref="G34:I34"/>
    <mergeCell ref="G33:I33"/>
    <mergeCell ref="G32:I32"/>
    <mergeCell ref="B31:I31"/>
    <mergeCell ref="C32:F32"/>
    <mergeCell ref="Y31:AH31"/>
    <mergeCell ref="AI31:AK31"/>
    <mergeCell ref="AT32:AX32"/>
    <mergeCell ref="AI34:AK34"/>
    <mergeCell ref="U34:W34"/>
    <mergeCell ref="AI32:AK32"/>
    <mergeCell ref="AT33:AX33"/>
    <mergeCell ref="U31:W31"/>
    <mergeCell ref="U32:W32"/>
    <mergeCell ref="K32:T32"/>
    <mergeCell ref="K31:T31"/>
  </mergeCells>
  <phoneticPr fontId="3" type="noConversion"/>
  <conditionalFormatting sqref="DB7:DB20">
    <cfRule type="cellIs" dxfId="76" priority="2" stopIfTrue="1" operator="greaterThan">
      <formula>0</formula>
    </cfRule>
    <cfRule type="cellIs" dxfId="75" priority="3" stopIfTrue="1" operator="equal">
      <formula>0</formula>
    </cfRule>
  </conditionalFormatting>
  <conditionalFormatting sqref="B23:B26 F23:DA26 C23:E23">
    <cfRule type="cellIs" dxfId="74" priority="1" stopIfTrue="1" operator="notEqual">
      <formula>0</formula>
    </cfRule>
  </conditionalFormatting>
  <pageMargins left="0.7" right="0.7" top="0.75" bottom="0.75" header="0.3" footer="0.3"/>
  <pageSetup paperSize="9" scale="25" orientation="portrait" horizontalDpi="4294967292" verticalDpi="429496729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0"/>
  </sheetPr>
  <dimension ref="A1:N307"/>
  <sheetViews>
    <sheetView workbookViewId="0">
      <pane ySplit="2" topLeftCell="A135" activePane="bottomLeft" state="frozen"/>
      <selection activeCell="AE30" sqref="AE30:AI30"/>
      <selection pane="bottomLeft" activeCell="I31" sqref="I31"/>
    </sheetView>
  </sheetViews>
  <sheetFormatPr defaultColWidth="11.42578125" defaultRowHeight="15" x14ac:dyDescent="0.25"/>
  <cols>
    <col min="1" max="1" width="11.42578125" style="44"/>
    <col min="2" max="2" width="10.42578125" style="328" bestFit="1" customWidth="1"/>
    <col min="3" max="3" width="10.5703125" style="352" customWidth="1"/>
    <col min="4" max="4" width="10.5703125" style="356" customWidth="1"/>
    <col min="5" max="5" width="63.5703125" style="63" bestFit="1" customWidth="1"/>
    <col min="6" max="6" width="21.140625" style="16" bestFit="1" customWidth="1"/>
    <col min="8" max="8" width="17.42578125" bestFit="1" customWidth="1"/>
    <col min="11" max="11" width="7" bestFit="1" customWidth="1"/>
    <col min="12" max="12" width="29.140625" bestFit="1" customWidth="1"/>
  </cols>
  <sheetData>
    <row r="1" spans="1:14" ht="15.75" thickBot="1" x14ac:dyDescent="0.3">
      <c r="A1" s="1381" t="s">
        <v>23</v>
      </c>
      <c r="B1" s="1382"/>
      <c r="C1" s="1382"/>
      <c r="D1" s="1382"/>
      <c r="E1" s="1382"/>
      <c r="F1" s="1383"/>
      <c r="H1" s="41" t="s">
        <v>310</v>
      </c>
      <c r="I1" s="247" t="s">
        <v>311</v>
      </c>
    </row>
    <row r="2" spans="1:14" ht="15.75" thickBot="1" x14ac:dyDescent="0.3">
      <c r="A2" s="331" t="s">
        <v>24</v>
      </c>
      <c r="B2" s="332" t="s">
        <v>25</v>
      </c>
      <c r="C2" s="349" t="s">
        <v>82</v>
      </c>
      <c r="D2" s="353" t="s">
        <v>83</v>
      </c>
      <c r="E2" s="347" t="s">
        <v>26</v>
      </c>
      <c r="F2" s="5" t="s">
        <v>27</v>
      </c>
      <c r="H2" s="248">
        <f>SUM(C3:C307)</f>
        <v>3503.4100000000003</v>
      </c>
      <c r="I2" s="249">
        <f>SUM(D3:D307)</f>
        <v>3302.5</v>
      </c>
    </row>
    <row r="3" spans="1:14" x14ac:dyDescent="0.25">
      <c r="A3" s="44" t="s">
        <v>10</v>
      </c>
      <c r="B3" s="328">
        <v>40894</v>
      </c>
      <c r="C3" s="335">
        <v>30</v>
      </c>
      <c r="D3" s="339"/>
      <c r="E3" s="63" t="s">
        <v>84</v>
      </c>
      <c r="F3" s="16" t="s">
        <v>29</v>
      </c>
      <c r="G3" s="1461" t="s">
        <v>340</v>
      </c>
    </row>
    <row r="4" spans="1:14" x14ac:dyDescent="0.25">
      <c r="A4" s="44" t="s">
        <v>38</v>
      </c>
      <c r="B4" s="328">
        <v>40900</v>
      </c>
      <c r="C4" s="335">
        <v>2</v>
      </c>
      <c r="D4" s="339"/>
      <c r="E4" s="63" t="s">
        <v>85</v>
      </c>
      <c r="F4" s="16" t="s">
        <v>29</v>
      </c>
      <c r="G4" s="1462"/>
      <c r="N4" s="6"/>
    </row>
    <row r="5" spans="1:14" x14ac:dyDescent="0.25">
      <c r="A5" s="44" t="s">
        <v>16</v>
      </c>
      <c r="B5" s="328">
        <v>40908</v>
      </c>
      <c r="C5" s="335">
        <v>112</v>
      </c>
      <c r="D5" s="339"/>
      <c r="E5" s="63" t="s">
        <v>313</v>
      </c>
      <c r="F5" s="16" t="s">
        <v>73</v>
      </c>
      <c r="G5" s="1462"/>
      <c r="H5" s="6"/>
      <c r="N5" s="6"/>
    </row>
    <row r="6" spans="1:14" x14ac:dyDescent="0.25">
      <c r="A6" s="44" t="s">
        <v>124</v>
      </c>
      <c r="B6" s="328">
        <v>40910</v>
      </c>
      <c r="C6" s="336"/>
      <c r="D6" s="342">
        <v>12</v>
      </c>
      <c r="E6" s="345" t="s">
        <v>312</v>
      </c>
      <c r="F6" s="16" t="s">
        <v>124</v>
      </c>
      <c r="G6" s="1462"/>
      <c r="N6" s="6"/>
    </row>
    <row r="7" spans="1:14" x14ac:dyDescent="0.25">
      <c r="A7" s="44" t="s">
        <v>40</v>
      </c>
      <c r="B7" s="328">
        <v>40910</v>
      </c>
      <c r="C7" s="337">
        <v>50</v>
      </c>
      <c r="D7" s="340"/>
      <c r="E7" s="205" t="s">
        <v>329</v>
      </c>
      <c r="F7" s="47" t="s">
        <v>73</v>
      </c>
      <c r="G7" s="1462"/>
      <c r="H7" s="6"/>
      <c r="N7" s="6"/>
    </row>
    <row r="8" spans="1:14" x14ac:dyDescent="0.25">
      <c r="A8" s="44" t="s">
        <v>12</v>
      </c>
      <c r="B8" s="328">
        <v>40911</v>
      </c>
      <c r="C8" s="337">
        <v>87</v>
      </c>
      <c r="D8" s="340"/>
      <c r="E8" s="205" t="s">
        <v>314</v>
      </c>
      <c r="F8" s="16" t="s">
        <v>73</v>
      </c>
      <c r="G8" s="1462"/>
      <c r="N8" s="6"/>
    </row>
    <row r="9" spans="1:14" x14ac:dyDescent="0.25">
      <c r="A9" s="44" t="s">
        <v>39</v>
      </c>
      <c r="B9" s="328">
        <v>40914</v>
      </c>
      <c r="C9" s="337">
        <v>32</v>
      </c>
      <c r="D9" s="340"/>
      <c r="E9" s="205" t="s">
        <v>315</v>
      </c>
      <c r="F9" s="16" t="s">
        <v>73</v>
      </c>
      <c r="G9" s="1462"/>
      <c r="H9" s="6"/>
      <c r="N9" s="6"/>
    </row>
    <row r="10" spans="1:14" x14ac:dyDescent="0.25">
      <c r="A10" s="44" t="s">
        <v>124</v>
      </c>
      <c r="B10" s="328">
        <v>40914</v>
      </c>
      <c r="C10" s="338"/>
      <c r="D10" s="341">
        <v>42</v>
      </c>
      <c r="E10" s="360" t="s">
        <v>316</v>
      </c>
      <c r="F10" s="16" t="s">
        <v>124</v>
      </c>
      <c r="G10" s="1462"/>
      <c r="N10" s="6"/>
    </row>
    <row r="11" spans="1:14" x14ac:dyDescent="0.25">
      <c r="A11" s="44" t="s">
        <v>7</v>
      </c>
      <c r="B11" s="328">
        <v>40915</v>
      </c>
      <c r="C11" s="337">
        <v>20</v>
      </c>
      <c r="D11" s="340"/>
      <c r="E11" s="205" t="s">
        <v>318</v>
      </c>
      <c r="F11" s="16" t="s">
        <v>29</v>
      </c>
      <c r="G11" s="1462"/>
      <c r="N11" s="6"/>
    </row>
    <row r="12" spans="1:14" x14ac:dyDescent="0.25">
      <c r="A12" s="44" t="s">
        <v>124</v>
      </c>
      <c r="B12" s="328">
        <v>40917</v>
      </c>
      <c r="C12" s="338"/>
      <c r="D12" s="341">
        <v>54</v>
      </c>
      <c r="E12" s="360" t="s">
        <v>317</v>
      </c>
      <c r="F12" s="16" t="s">
        <v>124</v>
      </c>
      <c r="G12" s="1462"/>
      <c r="N12" s="6"/>
    </row>
    <row r="13" spans="1:14" x14ac:dyDescent="0.25">
      <c r="A13" s="44" t="s">
        <v>7</v>
      </c>
      <c r="B13" s="328">
        <v>40921</v>
      </c>
      <c r="C13" s="337">
        <v>50</v>
      </c>
      <c r="D13" s="340"/>
      <c r="E13" s="205" t="s">
        <v>319</v>
      </c>
      <c r="F13" s="16" t="s">
        <v>29</v>
      </c>
      <c r="G13" s="1462"/>
      <c r="N13" s="6"/>
    </row>
    <row r="14" spans="1:14" x14ac:dyDescent="0.25">
      <c r="A14" s="44" t="s">
        <v>124</v>
      </c>
      <c r="B14" s="328">
        <v>40924</v>
      </c>
      <c r="C14" s="338"/>
      <c r="D14" s="341">
        <v>54</v>
      </c>
      <c r="E14" s="360" t="s">
        <v>320</v>
      </c>
      <c r="F14" s="16" t="s">
        <v>124</v>
      </c>
      <c r="G14" s="1462"/>
      <c r="N14" s="6"/>
    </row>
    <row r="15" spans="1:14" x14ac:dyDescent="0.25">
      <c r="A15" s="44" t="s">
        <v>13</v>
      </c>
      <c r="B15" s="328">
        <v>40926</v>
      </c>
      <c r="C15" s="337">
        <v>35</v>
      </c>
      <c r="D15" s="340"/>
      <c r="E15" s="205" t="s">
        <v>321</v>
      </c>
      <c r="F15" s="16" t="s">
        <v>73</v>
      </c>
      <c r="G15" s="1462"/>
      <c r="N15" s="6"/>
    </row>
    <row r="16" spans="1:14" s="23" customFormat="1" x14ac:dyDescent="0.25">
      <c r="A16" s="44" t="s">
        <v>11</v>
      </c>
      <c r="B16" s="328">
        <v>40930</v>
      </c>
      <c r="C16" s="337">
        <v>20</v>
      </c>
      <c r="D16" s="340"/>
      <c r="E16" s="205" t="s">
        <v>326</v>
      </c>
      <c r="F16" s="343" t="s">
        <v>73</v>
      </c>
      <c r="G16" s="1462"/>
      <c r="M16"/>
      <c r="N16" s="6"/>
    </row>
    <row r="17" spans="1:14" x14ac:dyDescent="0.25">
      <c r="A17" s="44" t="s">
        <v>9</v>
      </c>
      <c r="B17" s="328">
        <v>41266</v>
      </c>
      <c r="C17" s="337">
        <v>20</v>
      </c>
      <c r="D17" s="340"/>
      <c r="E17" s="205" t="s">
        <v>326</v>
      </c>
      <c r="F17" s="16" t="s">
        <v>73</v>
      </c>
      <c r="G17" s="1462"/>
      <c r="N17" s="6"/>
    </row>
    <row r="18" spans="1:14" x14ac:dyDescent="0.25">
      <c r="A18" s="44" t="s">
        <v>124</v>
      </c>
      <c r="B18" s="328">
        <v>40932</v>
      </c>
      <c r="C18" s="338"/>
      <c r="D18" s="341">
        <v>54</v>
      </c>
      <c r="E18" s="360" t="s">
        <v>322</v>
      </c>
      <c r="F18" s="16" t="s">
        <v>124</v>
      </c>
      <c r="G18" s="1462"/>
      <c r="N18" s="6"/>
    </row>
    <row r="19" spans="1:14" x14ac:dyDescent="0.25">
      <c r="A19" s="44" t="s">
        <v>124</v>
      </c>
      <c r="B19" s="328">
        <v>40939</v>
      </c>
      <c r="C19" s="338"/>
      <c r="D19" s="341">
        <v>54</v>
      </c>
      <c r="E19" s="360" t="s">
        <v>324</v>
      </c>
      <c r="F19" s="16" t="s">
        <v>124</v>
      </c>
      <c r="G19" s="1462"/>
    </row>
    <row r="20" spans="1:14" s="26" customFormat="1" x14ac:dyDescent="0.25">
      <c r="A20" s="44" t="s">
        <v>15</v>
      </c>
      <c r="B20" s="328">
        <v>40938</v>
      </c>
      <c r="C20" s="337">
        <v>60</v>
      </c>
      <c r="D20" s="340"/>
      <c r="E20" s="205" t="s">
        <v>327</v>
      </c>
      <c r="F20" s="344" t="s">
        <v>73</v>
      </c>
      <c r="G20" s="1462"/>
    </row>
    <row r="21" spans="1:14" s="23" customFormat="1" x14ac:dyDescent="0.25">
      <c r="A21" s="44" t="s">
        <v>325</v>
      </c>
      <c r="B21" s="328">
        <v>40939</v>
      </c>
      <c r="C21" s="337">
        <v>20</v>
      </c>
      <c r="D21" s="340"/>
      <c r="E21" s="205" t="s">
        <v>326</v>
      </c>
      <c r="F21" s="343" t="s">
        <v>73</v>
      </c>
      <c r="G21" s="1462"/>
    </row>
    <row r="22" spans="1:14" ht="15.75" thickBot="1" x14ac:dyDescent="0.3">
      <c r="A22" s="333" t="s">
        <v>5</v>
      </c>
      <c r="B22" s="334">
        <v>40939</v>
      </c>
      <c r="C22" s="350">
        <v>35</v>
      </c>
      <c r="D22" s="354"/>
      <c r="E22" s="348" t="s">
        <v>321</v>
      </c>
      <c r="F22" s="40" t="s">
        <v>73</v>
      </c>
      <c r="G22" s="1463"/>
    </row>
    <row r="23" spans="1:14" x14ac:dyDescent="0.25">
      <c r="A23" s="44" t="s">
        <v>40</v>
      </c>
      <c r="B23" s="328">
        <v>40940</v>
      </c>
      <c r="C23" s="351">
        <v>20</v>
      </c>
      <c r="D23" s="355"/>
      <c r="E23" s="205" t="s">
        <v>328</v>
      </c>
      <c r="F23" s="16" t="s">
        <v>73</v>
      </c>
      <c r="G23" s="1461" t="s">
        <v>341</v>
      </c>
    </row>
    <row r="24" spans="1:14" x14ac:dyDescent="0.25">
      <c r="A24" s="44" t="s">
        <v>39</v>
      </c>
      <c r="B24" s="328">
        <v>40942</v>
      </c>
      <c r="C24" s="351">
        <v>35</v>
      </c>
      <c r="D24" s="355"/>
      <c r="E24" s="205" t="s">
        <v>330</v>
      </c>
      <c r="F24" s="344" t="s">
        <v>73</v>
      </c>
      <c r="G24" s="1462"/>
    </row>
    <row r="25" spans="1:14" x14ac:dyDescent="0.25">
      <c r="A25" s="44" t="s">
        <v>124</v>
      </c>
      <c r="B25" s="328">
        <v>40946</v>
      </c>
      <c r="C25" s="336"/>
      <c r="D25" s="342">
        <v>54</v>
      </c>
      <c r="E25" s="360" t="s">
        <v>331</v>
      </c>
      <c r="F25" s="212" t="s">
        <v>124</v>
      </c>
      <c r="G25" s="1462"/>
    </row>
    <row r="26" spans="1:14" x14ac:dyDescent="0.25">
      <c r="A26" s="44" t="s">
        <v>124</v>
      </c>
      <c r="B26" s="328">
        <v>40953</v>
      </c>
      <c r="C26" s="336"/>
      <c r="D26" s="342">
        <v>54</v>
      </c>
      <c r="E26" s="360" t="s">
        <v>332</v>
      </c>
      <c r="F26" s="16" t="s">
        <v>124</v>
      </c>
      <c r="G26" s="1462"/>
    </row>
    <row r="27" spans="1:14" x14ac:dyDescent="0.25">
      <c r="A27" s="44" t="s">
        <v>124</v>
      </c>
      <c r="B27" s="328">
        <v>40960</v>
      </c>
      <c r="C27" s="336"/>
      <c r="D27" s="342">
        <v>54</v>
      </c>
      <c r="E27" s="360" t="s">
        <v>333</v>
      </c>
      <c r="F27" s="16" t="s">
        <v>124</v>
      </c>
      <c r="G27" s="1462"/>
    </row>
    <row r="28" spans="1:14" x14ac:dyDescent="0.25">
      <c r="A28" s="44" t="s">
        <v>11</v>
      </c>
      <c r="B28" s="328">
        <v>40961</v>
      </c>
      <c r="C28" s="351">
        <v>20</v>
      </c>
      <c r="D28" s="355"/>
      <c r="E28" s="205" t="s">
        <v>334</v>
      </c>
      <c r="F28" s="16" t="s">
        <v>73</v>
      </c>
      <c r="G28" s="1462"/>
    </row>
    <row r="29" spans="1:14" x14ac:dyDescent="0.25">
      <c r="A29" s="44" t="s">
        <v>10</v>
      </c>
      <c r="B29" s="328">
        <v>40961</v>
      </c>
      <c r="C29" s="351">
        <v>100</v>
      </c>
      <c r="D29" s="355"/>
      <c r="E29" s="205" t="s">
        <v>335</v>
      </c>
      <c r="F29" s="16" t="s">
        <v>73</v>
      </c>
      <c r="G29" s="1462"/>
    </row>
    <row r="30" spans="1:14" x14ac:dyDescent="0.25">
      <c r="A30" s="44" t="s">
        <v>9</v>
      </c>
      <c r="B30" s="328">
        <v>40962</v>
      </c>
      <c r="C30" s="351">
        <v>20</v>
      </c>
      <c r="D30" s="355"/>
      <c r="E30" s="205" t="s">
        <v>336</v>
      </c>
      <c r="F30" s="16" t="s">
        <v>73</v>
      </c>
      <c r="G30" s="1462"/>
    </row>
    <row r="31" spans="1:14" x14ac:dyDescent="0.25">
      <c r="A31" s="44" t="s">
        <v>39</v>
      </c>
      <c r="B31" s="328">
        <v>44254</v>
      </c>
      <c r="C31" s="351">
        <v>20</v>
      </c>
      <c r="D31" s="355"/>
      <c r="E31" s="205" t="s">
        <v>337</v>
      </c>
      <c r="F31" s="16" t="s">
        <v>73</v>
      </c>
      <c r="G31" s="1462"/>
    </row>
    <row r="32" spans="1:14" x14ac:dyDescent="0.25">
      <c r="A32" s="44" t="s">
        <v>124</v>
      </c>
      <c r="B32" s="328">
        <v>40967</v>
      </c>
      <c r="C32" s="336"/>
      <c r="D32" s="342">
        <v>54</v>
      </c>
      <c r="E32" s="360" t="s">
        <v>338</v>
      </c>
      <c r="F32" s="212" t="s">
        <v>124</v>
      </c>
      <c r="G32" s="1462"/>
    </row>
    <row r="33" spans="1:7" x14ac:dyDescent="0.25">
      <c r="A33" s="44" t="s">
        <v>325</v>
      </c>
      <c r="B33" s="328">
        <v>40967</v>
      </c>
      <c r="C33" s="351">
        <v>20</v>
      </c>
      <c r="D33" s="355"/>
      <c r="E33" s="205" t="s">
        <v>334</v>
      </c>
      <c r="F33" s="16" t="s">
        <v>73</v>
      </c>
      <c r="G33" s="1462"/>
    </row>
    <row r="34" spans="1:7" ht="15.75" thickBot="1" x14ac:dyDescent="0.3">
      <c r="A34" s="366" t="s">
        <v>40</v>
      </c>
      <c r="B34" s="334">
        <v>40968</v>
      </c>
      <c r="C34" s="350">
        <v>20</v>
      </c>
      <c r="D34" s="354"/>
      <c r="E34" s="348" t="s">
        <v>339</v>
      </c>
      <c r="F34" s="367" t="s">
        <v>73</v>
      </c>
      <c r="G34" s="1463"/>
    </row>
    <row r="35" spans="1:7" x14ac:dyDescent="0.25">
      <c r="A35" s="386" t="s">
        <v>124</v>
      </c>
      <c r="B35" s="387">
        <v>40974</v>
      </c>
      <c r="C35" s="388"/>
      <c r="D35" s="389">
        <v>54</v>
      </c>
      <c r="E35" s="390" t="s">
        <v>342</v>
      </c>
      <c r="F35" s="391" t="s">
        <v>124</v>
      </c>
      <c r="G35" s="1464" t="s">
        <v>357</v>
      </c>
    </row>
    <row r="36" spans="1:7" x14ac:dyDescent="0.25">
      <c r="A36" s="392" t="s">
        <v>343</v>
      </c>
      <c r="B36" s="393">
        <v>40974</v>
      </c>
      <c r="C36" s="351">
        <v>8.4600000000000009</v>
      </c>
      <c r="D36" s="355"/>
      <c r="E36" s="394" t="s">
        <v>344</v>
      </c>
      <c r="F36" s="395" t="s">
        <v>29</v>
      </c>
      <c r="G36" s="1465"/>
    </row>
    <row r="37" spans="1:7" x14ac:dyDescent="0.25">
      <c r="A37" s="396" t="s">
        <v>6</v>
      </c>
      <c r="B37" s="328">
        <v>40976</v>
      </c>
      <c r="C37" s="351">
        <v>60</v>
      </c>
      <c r="D37" s="355"/>
      <c r="E37" s="205" t="s">
        <v>345</v>
      </c>
      <c r="F37" s="395" t="s">
        <v>29</v>
      </c>
      <c r="G37" s="1465"/>
    </row>
    <row r="38" spans="1:7" x14ac:dyDescent="0.25">
      <c r="A38" s="396" t="s">
        <v>14</v>
      </c>
      <c r="B38" s="328">
        <v>40978</v>
      </c>
      <c r="C38" s="351">
        <v>20</v>
      </c>
      <c r="D38" s="355"/>
      <c r="E38" s="205" t="s">
        <v>346</v>
      </c>
      <c r="F38" s="397" t="s">
        <v>29</v>
      </c>
      <c r="G38" s="1465"/>
    </row>
    <row r="39" spans="1:7" x14ac:dyDescent="0.25">
      <c r="A39" s="396" t="s">
        <v>124</v>
      </c>
      <c r="B39" s="328">
        <v>40981</v>
      </c>
      <c r="C39" s="336"/>
      <c r="D39" s="342">
        <v>54</v>
      </c>
      <c r="E39" s="360" t="s">
        <v>348</v>
      </c>
      <c r="F39" s="398" t="s">
        <v>124</v>
      </c>
      <c r="G39" s="1465"/>
    </row>
    <row r="40" spans="1:7" x14ac:dyDescent="0.25">
      <c r="A40" s="396" t="s">
        <v>343</v>
      </c>
      <c r="B40" s="328">
        <v>40984</v>
      </c>
      <c r="C40" s="351">
        <v>115.03</v>
      </c>
      <c r="D40" s="355"/>
      <c r="E40" s="394" t="s">
        <v>349</v>
      </c>
      <c r="F40" s="395" t="s">
        <v>29</v>
      </c>
      <c r="G40" s="1465"/>
    </row>
    <row r="41" spans="1:7" x14ac:dyDescent="0.25">
      <c r="A41" s="396" t="s">
        <v>124</v>
      </c>
      <c r="B41" s="328">
        <v>40988</v>
      </c>
      <c r="C41" s="336"/>
      <c r="D41" s="342">
        <v>54</v>
      </c>
      <c r="E41" s="360" t="s">
        <v>350</v>
      </c>
      <c r="F41" s="395" t="s">
        <v>124</v>
      </c>
      <c r="G41" s="1465"/>
    </row>
    <row r="42" spans="1:7" x14ac:dyDescent="0.25">
      <c r="A42" s="399" t="s">
        <v>11</v>
      </c>
      <c r="B42" s="328">
        <v>40992</v>
      </c>
      <c r="C42" s="351">
        <v>16</v>
      </c>
      <c r="D42" s="355"/>
      <c r="E42" s="205" t="s">
        <v>351</v>
      </c>
      <c r="F42" s="395" t="s">
        <v>73</v>
      </c>
      <c r="G42" s="1465"/>
    </row>
    <row r="43" spans="1:7" x14ac:dyDescent="0.25">
      <c r="A43" s="396" t="s">
        <v>5</v>
      </c>
      <c r="B43" s="328">
        <v>40992</v>
      </c>
      <c r="C43" s="351">
        <v>40</v>
      </c>
      <c r="D43" s="355"/>
      <c r="E43" s="205" t="s">
        <v>352</v>
      </c>
      <c r="F43" s="397" t="s">
        <v>29</v>
      </c>
      <c r="G43" s="1465"/>
    </row>
    <row r="44" spans="1:7" x14ac:dyDescent="0.25">
      <c r="A44" s="396" t="s">
        <v>325</v>
      </c>
      <c r="B44" s="328">
        <v>40994</v>
      </c>
      <c r="C44" s="351">
        <v>20</v>
      </c>
      <c r="D44" s="355"/>
      <c r="E44" s="205" t="s">
        <v>353</v>
      </c>
      <c r="F44" s="398" t="s">
        <v>73</v>
      </c>
      <c r="G44" s="1465"/>
    </row>
    <row r="45" spans="1:7" x14ac:dyDescent="0.25">
      <c r="A45" s="396" t="s">
        <v>13</v>
      </c>
      <c r="B45" s="328">
        <v>40994</v>
      </c>
      <c r="C45" s="351">
        <v>33</v>
      </c>
      <c r="D45" s="355"/>
      <c r="E45" s="205" t="s">
        <v>354</v>
      </c>
      <c r="F45" s="395" t="s">
        <v>73</v>
      </c>
      <c r="G45" s="1465"/>
    </row>
    <row r="46" spans="1:7" x14ac:dyDescent="0.25">
      <c r="A46" s="396" t="s">
        <v>124</v>
      </c>
      <c r="B46" s="328">
        <v>40995</v>
      </c>
      <c r="C46" s="400"/>
      <c r="D46" s="342">
        <v>54</v>
      </c>
      <c r="E46" s="360" t="s">
        <v>356</v>
      </c>
      <c r="F46" s="395" t="s">
        <v>124</v>
      </c>
      <c r="G46" s="1465"/>
    </row>
    <row r="47" spans="1:7" ht="15.75" thickBot="1" x14ac:dyDescent="0.3">
      <c r="A47" s="401" t="s">
        <v>9</v>
      </c>
      <c r="B47" s="334">
        <v>40997</v>
      </c>
      <c r="C47" s="350">
        <v>21</v>
      </c>
      <c r="D47" s="354"/>
      <c r="E47" s="348" t="s">
        <v>355</v>
      </c>
      <c r="F47" s="402" t="s">
        <v>73</v>
      </c>
      <c r="G47" s="1466"/>
    </row>
    <row r="48" spans="1:7" x14ac:dyDescent="0.25">
      <c r="A48" s="386" t="s">
        <v>124</v>
      </c>
      <c r="B48" s="387">
        <v>41000</v>
      </c>
      <c r="C48" s="388"/>
      <c r="D48" s="389">
        <v>54</v>
      </c>
      <c r="E48" s="427" t="s">
        <v>358</v>
      </c>
      <c r="F48" s="428" t="s">
        <v>124</v>
      </c>
      <c r="G48" s="1461" t="s">
        <v>370</v>
      </c>
    </row>
    <row r="49" spans="1:7" x14ac:dyDescent="0.25">
      <c r="A49" s="396" t="s">
        <v>40</v>
      </c>
      <c r="B49" s="328">
        <v>41001</v>
      </c>
      <c r="C49" s="351">
        <v>20</v>
      </c>
      <c r="D49" s="355"/>
      <c r="E49" s="205" t="s">
        <v>359</v>
      </c>
      <c r="F49" s="212" t="s">
        <v>73</v>
      </c>
      <c r="G49" s="1462"/>
    </row>
    <row r="50" spans="1:7" x14ac:dyDescent="0.25">
      <c r="A50" s="396" t="s">
        <v>124</v>
      </c>
      <c r="B50" s="328">
        <v>41007</v>
      </c>
      <c r="C50" s="336"/>
      <c r="D50" s="342">
        <v>54</v>
      </c>
      <c r="E50" s="205" t="s">
        <v>360</v>
      </c>
      <c r="F50" s="212" t="s">
        <v>124</v>
      </c>
      <c r="G50" s="1462"/>
    </row>
    <row r="51" spans="1:7" x14ac:dyDescent="0.25">
      <c r="A51" s="396" t="s">
        <v>343</v>
      </c>
      <c r="B51" s="328">
        <v>41012</v>
      </c>
      <c r="C51" s="351">
        <v>125.13</v>
      </c>
      <c r="D51" s="355"/>
      <c r="E51" s="394" t="s">
        <v>361</v>
      </c>
      <c r="F51" s="63" t="s">
        <v>29</v>
      </c>
      <c r="G51" s="1462"/>
    </row>
    <row r="52" spans="1:7" x14ac:dyDescent="0.25">
      <c r="A52" s="396" t="s">
        <v>124</v>
      </c>
      <c r="B52" s="328">
        <v>41015</v>
      </c>
      <c r="C52" s="336"/>
      <c r="D52" s="342">
        <v>54</v>
      </c>
      <c r="E52" s="205" t="s">
        <v>362</v>
      </c>
      <c r="F52" s="212" t="s">
        <v>124</v>
      </c>
      <c r="G52" s="1462"/>
    </row>
    <row r="53" spans="1:7" x14ac:dyDescent="0.25">
      <c r="A53" s="396" t="s">
        <v>7</v>
      </c>
      <c r="B53" s="328">
        <v>41021</v>
      </c>
      <c r="C53" s="351">
        <v>30</v>
      </c>
      <c r="D53" s="355"/>
      <c r="E53" s="205" t="s">
        <v>363</v>
      </c>
      <c r="F53" s="63" t="s">
        <v>29</v>
      </c>
      <c r="G53" s="1462"/>
    </row>
    <row r="54" spans="1:7" x14ac:dyDescent="0.25">
      <c r="A54" s="396" t="s">
        <v>124</v>
      </c>
      <c r="B54" s="328">
        <v>41023</v>
      </c>
      <c r="C54" s="336"/>
      <c r="D54" s="342">
        <v>54</v>
      </c>
      <c r="E54" s="205" t="s">
        <v>364</v>
      </c>
      <c r="F54" s="212" t="s">
        <v>124</v>
      </c>
      <c r="G54" s="1462"/>
    </row>
    <row r="55" spans="1:7" x14ac:dyDescent="0.25">
      <c r="A55" s="396" t="s">
        <v>9</v>
      </c>
      <c r="B55" s="328">
        <v>41022</v>
      </c>
      <c r="C55" s="351">
        <v>20</v>
      </c>
      <c r="D55" s="355"/>
      <c r="E55" s="205" t="s">
        <v>366</v>
      </c>
      <c r="F55" s="344" t="s">
        <v>73</v>
      </c>
      <c r="G55" s="1462"/>
    </row>
    <row r="56" spans="1:7" x14ac:dyDescent="0.25">
      <c r="A56" s="396" t="s">
        <v>39</v>
      </c>
      <c r="B56" s="328">
        <v>41024</v>
      </c>
      <c r="C56" s="351">
        <v>36</v>
      </c>
      <c r="D56" s="355"/>
      <c r="E56" s="205" t="s">
        <v>367</v>
      </c>
      <c r="F56" s="16" t="s">
        <v>73</v>
      </c>
      <c r="G56" s="1462"/>
    </row>
    <row r="57" spans="1:7" x14ac:dyDescent="0.25">
      <c r="A57" s="396" t="s">
        <v>11</v>
      </c>
      <c r="B57" s="328">
        <v>41025</v>
      </c>
      <c r="C57" s="351">
        <v>17</v>
      </c>
      <c r="D57" s="355"/>
      <c r="E57" s="205" t="s">
        <v>387</v>
      </c>
      <c r="F57" s="212" t="s">
        <v>73</v>
      </c>
      <c r="G57" s="1462"/>
    </row>
    <row r="58" spans="1:7" x14ac:dyDescent="0.25">
      <c r="A58" s="396" t="s">
        <v>325</v>
      </c>
      <c r="B58" s="328">
        <v>41027</v>
      </c>
      <c r="C58" s="351">
        <v>20</v>
      </c>
      <c r="D58" s="355"/>
      <c r="E58" s="205" t="s">
        <v>368</v>
      </c>
      <c r="F58" s="16" t="s">
        <v>73</v>
      </c>
      <c r="G58" s="1462"/>
    </row>
    <row r="59" spans="1:7" ht="15.75" thickBot="1" x14ac:dyDescent="0.3">
      <c r="A59" s="401" t="s">
        <v>124</v>
      </c>
      <c r="B59" s="334">
        <v>41029</v>
      </c>
      <c r="C59" s="429"/>
      <c r="D59" s="430">
        <v>54</v>
      </c>
      <c r="E59" s="348" t="s">
        <v>369</v>
      </c>
      <c r="F59" s="40" t="s">
        <v>124</v>
      </c>
      <c r="G59" s="1463"/>
    </row>
    <row r="60" spans="1:7" ht="14.25" customHeight="1" x14ac:dyDescent="0.25">
      <c r="A60" s="386" t="s">
        <v>40</v>
      </c>
      <c r="B60" s="387">
        <v>41033</v>
      </c>
      <c r="C60" s="436">
        <v>20</v>
      </c>
      <c r="D60" s="437"/>
      <c r="E60" s="427" t="s">
        <v>371</v>
      </c>
      <c r="F60" s="438" t="s">
        <v>73</v>
      </c>
      <c r="G60" s="1461" t="s">
        <v>384</v>
      </c>
    </row>
    <row r="61" spans="1:7" x14ac:dyDescent="0.25">
      <c r="A61" s="396" t="s">
        <v>16</v>
      </c>
      <c r="B61" s="328">
        <v>41033</v>
      </c>
      <c r="C61" s="351">
        <v>60</v>
      </c>
      <c r="D61" s="355"/>
      <c r="E61" s="205" t="s">
        <v>372</v>
      </c>
      <c r="F61" s="16" t="s">
        <v>29</v>
      </c>
      <c r="G61" s="1462"/>
    </row>
    <row r="62" spans="1:7" x14ac:dyDescent="0.25">
      <c r="A62" s="396" t="s">
        <v>124</v>
      </c>
      <c r="B62" s="328">
        <v>41037</v>
      </c>
      <c r="C62" s="336"/>
      <c r="D62" s="342">
        <v>54</v>
      </c>
      <c r="E62" s="205" t="s">
        <v>373</v>
      </c>
      <c r="F62" s="212" t="s">
        <v>124</v>
      </c>
      <c r="G62" s="1462"/>
    </row>
    <row r="63" spans="1:7" x14ac:dyDescent="0.25">
      <c r="A63" s="396" t="s">
        <v>15</v>
      </c>
      <c r="B63" s="328">
        <v>41041</v>
      </c>
      <c r="C63" s="351">
        <v>60</v>
      </c>
      <c r="D63" s="355"/>
      <c r="E63" s="205" t="s">
        <v>375</v>
      </c>
      <c r="F63" s="16" t="s">
        <v>73</v>
      </c>
      <c r="G63" s="1462"/>
    </row>
    <row r="64" spans="1:7" x14ac:dyDescent="0.25">
      <c r="A64" s="396" t="s">
        <v>124</v>
      </c>
      <c r="B64" s="328">
        <v>41042</v>
      </c>
      <c r="C64" s="336"/>
      <c r="D64" s="342">
        <v>54</v>
      </c>
      <c r="E64" s="205" t="s">
        <v>374</v>
      </c>
      <c r="F64" s="344" t="s">
        <v>124</v>
      </c>
      <c r="G64" s="1462"/>
    </row>
    <row r="65" spans="1:7" x14ac:dyDescent="0.25">
      <c r="A65" s="396" t="s">
        <v>124</v>
      </c>
      <c r="B65" s="328">
        <v>41050</v>
      </c>
      <c r="C65" s="336"/>
      <c r="D65" s="342">
        <v>54</v>
      </c>
      <c r="E65" s="205" t="s">
        <v>376</v>
      </c>
      <c r="F65" s="212" t="s">
        <v>124</v>
      </c>
      <c r="G65" s="1462"/>
    </row>
    <row r="66" spans="1:7" x14ac:dyDescent="0.25">
      <c r="A66" s="396" t="s">
        <v>9</v>
      </c>
      <c r="B66" s="328">
        <v>41051</v>
      </c>
      <c r="C66" s="351">
        <v>20</v>
      </c>
      <c r="D66" s="355"/>
      <c r="E66" s="205" t="s">
        <v>377</v>
      </c>
      <c r="F66" s="16" t="s">
        <v>73</v>
      </c>
      <c r="G66" s="1462"/>
    </row>
    <row r="67" spans="1:7" x14ac:dyDescent="0.25">
      <c r="A67" s="396" t="s">
        <v>13</v>
      </c>
      <c r="B67" s="328">
        <v>41053</v>
      </c>
      <c r="C67" s="351">
        <v>36</v>
      </c>
      <c r="D67" s="355"/>
      <c r="E67" s="205" t="s">
        <v>379</v>
      </c>
      <c r="F67" s="16" t="s">
        <v>73</v>
      </c>
      <c r="G67" s="1462"/>
    </row>
    <row r="68" spans="1:7" x14ac:dyDescent="0.25">
      <c r="A68" s="396" t="s">
        <v>325</v>
      </c>
      <c r="B68" s="328">
        <v>41055</v>
      </c>
      <c r="C68" s="351">
        <v>20</v>
      </c>
      <c r="D68" s="355"/>
      <c r="E68" s="205" t="s">
        <v>378</v>
      </c>
      <c r="F68" s="16" t="s">
        <v>73</v>
      </c>
      <c r="G68" s="1462"/>
    </row>
    <row r="69" spans="1:7" x14ac:dyDescent="0.25">
      <c r="A69" s="396" t="s">
        <v>14</v>
      </c>
      <c r="B69" s="328">
        <v>41055</v>
      </c>
      <c r="C69" s="351">
        <v>60</v>
      </c>
      <c r="D69" s="355"/>
      <c r="E69" s="205" t="s">
        <v>380</v>
      </c>
      <c r="F69" s="16" t="s">
        <v>29</v>
      </c>
      <c r="G69" s="1462"/>
    </row>
    <row r="70" spans="1:7" x14ac:dyDescent="0.25">
      <c r="A70" s="396" t="s">
        <v>124</v>
      </c>
      <c r="B70" s="328">
        <v>41057</v>
      </c>
      <c r="C70" s="336"/>
      <c r="D70" s="342">
        <v>54</v>
      </c>
      <c r="E70" s="205" t="s">
        <v>381</v>
      </c>
      <c r="F70" s="16" t="s">
        <v>124</v>
      </c>
      <c r="G70" s="1462"/>
    </row>
    <row r="71" spans="1:7" x14ac:dyDescent="0.25">
      <c r="A71" s="396" t="s">
        <v>12</v>
      </c>
      <c r="B71" s="328">
        <v>41057</v>
      </c>
      <c r="C71" s="351">
        <v>104</v>
      </c>
      <c r="D71" s="355"/>
      <c r="E71" s="205" t="s">
        <v>382</v>
      </c>
      <c r="F71" s="212" t="s">
        <v>73</v>
      </c>
      <c r="G71" s="1462"/>
    </row>
    <row r="72" spans="1:7" x14ac:dyDescent="0.25">
      <c r="A72" s="396" t="s">
        <v>5</v>
      </c>
      <c r="B72" s="328">
        <v>41059</v>
      </c>
      <c r="C72" s="351">
        <v>32</v>
      </c>
      <c r="D72" s="355"/>
      <c r="E72" s="205" t="s">
        <v>383</v>
      </c>
      <c r="F72" s="16" t="s">
        <v>73</v>
      </c>
      <c r="G72" s="1462"/>
    </row>
    <row r="73" spans="1:7" ht="15.75" thickBot="1" x14ac:dyDescent="0.3">
      <c r="A73" s="366" t="s">
        <v>11</v>
      </c>
      <c r="B73" s="334">
        <v>41050</v>
      </c>
      <c r="C73" s="350">
        <v>19</v>
      </c>
      <c r="D73" s="354"/>
      <c r="E73" s="348" t="s">
        <v>385</v>
      </c>
      <c r="F73" s="40" t="s">
        <v>73</v>
      </c>
      <c r="G73" s="1463"/>
    </row>
    <row r="74" spans="1:7" x14ac:dyDescent="0.25">
      <c r="A74" s="386" t="s">
        <v>40</v>
      </c>
      <c r="B74" s="387">
        <v>41061</v>
      </c>
      <c r="C74" s="436">
        <v>20</v>
      </c>
      <c r="D74" s="437"/>
      <c r="E74" s="427" t="s">
        <v>386</v>
      </c>
      <c r="F74" s="438" t="s">
        <v>73</v>
      </c>
      <c r="G74" s="1458" t="s">
        <v>395</v>
      </c>
    </row>
    <row r="75" spans="1:7" x14ac:dyDescent="0.25">
      <c r="A75" s="396" t="s">
        <v>124</v>
      </c>
      <c r="B75" s="328">
        <v>41062</v>
      </c>
      <c r="C75" s="336"/>
      <c r="D75" s="342">
        <v>54</v>
      </c>
      <c r="E75" s="205" t="s">
        <v>388</v>
      </c>
      <c r="F75" s="16" t="s">
        <v>124</v>
      </c>
      <c r="G75" s="1459"/>
    </row>
    <row r="76" spans="1:7" x14ac:dyDescent="0.25">
      <c r="A76" s="396" t="s">
        <v>124</v>
      </c>
      <c r="B76" s="328">
        <v>41072</v>
      </c>
      <c r="C76" s="336"/>
      <c r="D76" s="342">
        <v>54</v>
      </c>
      <c r="E76" s="205" t="s">
        <v>389</v>
      </c>
      <c r="F76" s="212" t="s">
        <v>124</v>
      </c>
      <c r="G76" s="1459"/>
    </row>
    <row r="77" spans="1:7" x14ac:dyDescent="0.25">
      <c r="A77" s="396" t="s">
        <v>124</v>
      </c>
      <c r="B77" s="328">
        <v>41079</v>
      </c>
      <c r="C77" s="336"/>
      <c r="D77" s="342">
        <v>54</v>
      </c>
      <c r="E77" s="205" t="s">
        <v>390</v>
      </c>
      <c r="F77" s="16" t="s">
        <v>124</v>
      </c>
      <c r="G77" s="1459"/>
    </row>
    <row r="78" spans="1:7" x14ac:dyDescent="0.25">
      <c r="A78" s="396" t="s">
        <v>124</v>
      </c>
      <c r="B78" s="328">
        <v>41085</v>
      </c>
      <c r="C78" s="336"/>
      <c r="D78" s="342">
        <v>54</v>
      </c>
      <c r="E78" s="205" t="s">
        <v>391</v>
      </c>
      <c r="F78" s="16" t="s">
        <v>124</v>
      </c>
      <c r="G78" s="1459"/>
    </row>
    <row r="79" spans="1:7" x14ac:dyDescent="0.25">
      <c r="A79" s="396" t="s">
        <v>11</v>
      </c>
      <c r="B79" s="328">
        <v>41085</v>
      </c>
      <c r="C79" s="351">
        <v>20</v>
      </c>
      <c r="D79" s="355"/>
      <c r="E79" s="205" t="s">
        <v>392</v>
      </c>
      <c r="F79" s="212" t="s">
        <v>73</v>
      </c>
      <c r="G79" s="1459"/>
    </row>
    <row r="80" spans="1:7" x14ac:dyDescent="0.25">
      <c r="A80" s="396" t="s">
        <v>9</v>
      </c>
      <c r="B80" s="328">
        <v>41085</v>
      </c>
      <c r="C80" s="351">
        <v>20</v>
      </c>
      <c r="D80" s="355"/>
      <c r="E80" s="205" t="s">
        <v>393</v>
      </c>
      <c r="F80" s="16" t="s">
        <v>73</v>
      </c>
      <c r="G80" s="1459"/>
    </row>
    <row r="81" spans="1:7" ht="15.75" thickBot="1" x14ac:dyDescent="0.3">
      <c r="A81" s="401" t="s">
        <v>325</v>
      </c>
      <c r="B81" s="334">
        <v>41086</v>
      </c>
      <c r="C81" s="350">
        <v>20</v>
      </c>
      <c r="D81" s="354"/>
      <c r="E81" s="348" t="s">
        <v>394</v>
      </c>
      <c r="F81" s="40" t="s">
        <v>73</v>
      </c>
      <c r="G81" s="1460"/>
    </row>
    <row r="82" spans="1:7" x14ac:dyDescent="0.25">
      <c r="A82" s="386" t="s">
        <v>124</v>
      </c>
      <c r="B82" s="387">
        <v>41092</v>
      </c>
      <c r="C82" s="388"/>
      <c r="D82" s="389">
        <v>54</v>
      </c>
      <c r="E82" s="427" t="s">
        <v>396</v>
      </c>
      <c r="F82" s="440" t="s">
        <v>124</v>
      </c>
      <c r="G82" s="1461" t="s">
        <v>410</v>
      </c>
    </row>
    <row r="83" spans="1:7" x14ac:dyDescent="0.25">
      <c r="A83" s="396" t="s">
        <v>39</v>
      </c>
      <c r="B83" s="328">
        <v>41092</v>
      </c>
      <c r="C83" s="351">
        <v>40</v>
      </c>
      <c r="D83" s="355"/>
      <c r="E83" s="205" t="s">
        <v>397</v>
      </c>
      <c r="F83" s="395" t="s">
        <v>73</v>
      </c>
      <c r="G83" s="1462"/>
    </row>
    <row r="84" spans="1:7" x14ac:dyDescent="0.25">
      <c r="A84" s="396" t="s">
        <v>7</v>
      </c>
      <c r="B84" s="328">
        <v>41093</v>
      </c>
      <c r="C84" s="351">
        <v>90</v>
      </c>
      <c r="D84" s="355"/>
      <c r="E84" s="205" t="s">
        <v>398</v>
      </c>
      <c r="F84" s="398" t="s">
        <v>29</v>
      </c>
      <c r="G84" s="1462"/>
    </row>
    <row r="85" spans="1:7" x14ac:dyDescent="0.25">
      <c r="A85" s="396" t="s">
        <v>124</v>
      </c>
      <c r="B85" s="328">
        <v>41099</v>
      </c>
      <c r="C85" s="336"/>
      <c r="D85" s="342">
        <v>54</v>
      </c>
      <c r="E85" s="205" t="s">
        <v>399</v>
      </c>
      <c r="F85" s="398" t="s">
        <v>124</v>
      </c>
      <c r="G85" s="1462"/>
    </row>
    <row r="86" spans="1:7" x14ac:dyDescent="0.25">
      <c r="A86" s="396" t="s">
        <v>129</v>
      </c>
      <c r="B86" s="328">
        <v>41103</v>
      </c>
      <c r="C86" s="351">
        <v>8.73</v>
      </c>
      <c r="D86" s="355"/>
      <c r="E86" s="394" t="s">
        <v>489</v>
      </c>
      <c r="F86" s="398" t="s">
        <v>29</v>
      </c>
      <c r="G86" s="1462"/>
    </row>
    <row r="87" spans="1:7" x14ac:dyDescent="0.25">
      <c r="A87" s="396" t="s">
        <v>40</v>
      </c>
      <c r="B87" s="328">
        <v>41099</v>
      </c>
      <c r="C87" s="351">
        <v>20</v>
      </c>
      <c r="D87" s="355"/>
      <c r="E87" s="205" t="s">
        <v>400</v>
      </c>
      <c r="F87" s="395" t="s">
        <v>73</v>
      </c>
      <c r="G87" s="1462"/>
    </row>
    <row r="88" spans="1:7" x14ac:dyDescent="0.25">
      <c r="A88" s="396" t="s">
        <v>6</v>
      </c>
      <c r="B88" s="328">
        <v>41099</v>
      </c>
      <c r="C88" s="351">
        <v>100</v>
      </c>
      <c r="D88" s="355"/>
      <c r="E88" s="205" t="s">
        <v>401</v>
      </c>
      <c r="F88" s="398" t="s">
        <v>29</v>
      </c>
      <c r="G88" s="1462"/>
    </row>
    <row r="89" spans="1:7" x14ac:dyDescent="0.25">
      <c r="A89" s="396" t="s">
        <v>124</v>
      </c>
      <c r="B89" s="328">
        <v>41107</v>
      </c>
      <c r="C89" s="400"/>
      <c r="D89" s="342">
        <v>54</v>
      </c>
      <c r="E89" s="205" t="s">
        <v>402</v>
      </c>
      <c r="F89" s="398" t="s">
        <v>124</v>
      </c>
      <c r="G89" s="1462"/>
    </row>
    <row r="90" spans="1:7" x14ac:dyDescent="0.25">
      <c r="A90" s="396" t="s">
        <v>343</v>
      </c>
      <c r="B90" s="328">
        <v>41110</v>
      </c>
      <c r="C90" s="342">
        <v>108.9</v>
      </c>
      <c r="D90" s="355"/>
      <c r="E90" s="394" t="s">
        <v>490</v>
      </c>
      <c r="F90" s="398" t="s">
        <v>29</v>
      </c>
      <c r="G90" s="1462"/>
    </row>
    <row r="91" spans="1:7" x14ac:dyDescent="0.25">
      <c r="A91" s="396" t="s">
        <v>9</v>
      </c>
      <c r="B91" s="328">
        <v>41110</v>
      </c>
      <c r="C91" s="351">
        <v>20</v>
      </c>
      <c r="D91" s="355"/>
      <c r="E91" s="205" t="s">
        <v>403</v>
      </c>
      <c r="F91" s="441" t="s">
        <v>73</v>
      </c>
      <c r="G91" s="1462"/>
    </row>
    <row r="92" spans="1:7" x14ac:dyDescent="0.25">
      <c r="A92" s="442" t="s">
        <v>124</v>
      </c>
      <c r="B92" s="328">
        <v>41113</v>
      </c>
      <c r="C92" s="443"/>
      <c r="D92" s="356">
        <v>54</v>
      </c>
      <c r="E92" s="63" t="s">
        <v>405</v>
      </c>
      <c r="F92" s="444" t="s">
        <v>124</v>
      </c>
      <c r="G92" s="1462"/>
    </row>
    <row r="93" spans="1:7" x14ac:dyDescent="0.25">
      <c r="A93" s="396" t="s">
        <v>13</v>
      </c>
      <c r="B93" s="328">
        <v>44402</v>
      </c>
      <c r="C93" s="351">
        <v>35</v>
      </c>
      <c r="D93" s="355"/>
      <c r="E93" s="205" t="s">
        <v>404</v>
      </c>
      <c r="F93" s="441" t="s">
        <v>73</v>
      </c>
      <c r="G93" s="1462"/>
    </row>
    <row r="94" spans="1:7" x14ac:dyDescent="0.25">
      <c r="A94" s="396" t="s">
        <v>325</v>
      </c>
      <c r="B94" s="328">
        <v>41117</v>
      </c>
      <c r="C94" s="351">
        <v>20</v>
      </c>
      <c r="D94" s="355"/>
      <c r="E94" s="205" t="s">
        <v>406</v>
      </c>
      <c r="F94" s="398" t="s">
        <v>73</v>
      </c>
      <c r="G94" s="1462"/>
    </row>
    <row r="95" spans="1:7" x14ac:dyDescent="0.25">
      <c r="A95" s="396" t="s">
        <v>5</v>
      </c>
      <c r="B95" s="328">
        <v>41119</v>
      </c>
      <c r="C95" s="351">
        <v>32</v>
      </c>
      <c r="D95" s="355"/>
      <c r="E95" s="205" t="s">
        <v>408</v>
      </c>
      <c r="F95" s="441" t="s">
        <v>73</v>
      </c>
      <c r="G95" s="1462"/>
    </row>
    <row r="96" spans="1:7" x14ac:dyDescent="0.25">
      <c r="A96" s="396" t="s">
        <v>11</v>
      </c>
      <c r="B96" s="328">
        <v>41119</v>
      </c>
      <c r="C96" s="351">
        <v>19</v>
      </c>
      <c r="D96" s="355"/>
      <c r="E96" s="205" t="s">
        <v>407</v>
      </c>
      <c r="F96" s="398" t="s">
        <v>73</v>
      </c>
      <c r="G96" s="1462"/>
    </row>
    <row r="97" spans="1:7" ht="15.75" thickBot="1" x14ac:dyDescent="0.3">
      <c r="A97" s="401" t="s">
        <v>124</v>
      </c>
      <c r="B97" s="334">
        <v>37467</v>
      </c>
      <c r="C97" s="429"/>
      <c r="D97" s="430">
        <v>54</v>
      </c>
      <c r="E97" s="445" t="s">
        <v>409</v>
      </c>
      <c r="F97" s="446" t="s">
        <v>124</v>
      </c>
      <c r="G97" s="1463"/>
    </row>
    <row r="98" spans="1:7" ht="14.25" customHeight="1" x14ac:dyDescent="0.25">
      <c r="A98" s="386" t="s">
        <v>124</v>
      </c>
      <c r="B98" s="387">
        <v>41127</v>
      </c>
      <c r="C98" s="388"/>
      <c r="D98" s="389">
        <v>54</v>
      </c>
      <c r="E98" s="427" t="s">
        <v>411</v>
      </c>
      <c r="F98" s="438" t="s">
        <v>124</v>
      </c>
      <c r="G98" s="1461" t="s">
        <v>419</v>
      </c>
    </row>
    <row r="99" spans="1:7" x14ac:dyDescent="0.25">
      <c r="A99" s="396" t="s">
        <v>124</v>
      </c>
      <c r="B99" s="328">
        <v>41134</v>
      </c>
      <c r="C99" s="336"/>
      <c r="D99" s="342">
        <v>54</v>
      </c>
      <c r="E99" s="205" t="s">
        <v>412</v>
      </c>
      <c r="F99" s="212" t="s">
        <v>124</v>
      </c>
      <c r="G99" s="1462"/>
    </row>
    <row r="100" spans="1:7" x14ac:dyDescent="0.25">
      <c r="A100" s="396" t="s">
        <v>124</v>
      </c>
      <c r="B100" s="328">
        <v>41140</v>
      </c>
      <c r="C100" s="336"/>
      <c r="D100" s="342">
        <v>54</v>
      </c>
      <c r="E100" s="205" t="s">
        <v>413</v>
      </c>
      <c r="F100" s="63" t="s">
        <v>124</v>
      </c>
      <c r="G100" s="1462"/>
    </row>
    <row r="101" spans="1:7" x14ac:dyDescent="0.25">
      <c r="A101" s="396" t="s">
        <v>343</v>
      </c>
      <c r="B101" s="328">
        <v>74016</v>
      </c>
      <c r="C101" s="351">
        <v>5.85</v>
      </c>
      <c r="D101" s="355"/>
      <c r="E101" s="394" t="s">
        <v>491</v>
      </c>
      <c r="F101" s="63" t="s">
        <v>29</v>
      </c>
      <c r="G101" s="1462"/>
    </row>
    <row r="102" spans="1:7" x14ac:dyDescent="0.25">
      <c r="A102" s="396" t="s">
        <v>15</v>
      </c>
      <c r="B102" s="328">
        <v>41141</v>
      </c>
      <c r="C102" s="351">
        <v>60</v>
      </c>
      <c r="D102" s="355"/>
      <c r="E102" s="205" t="s">
        <v>415</v>
      </c>
      <c r="F102" s="63" t="s">
        <v>73</v>
      </c>
      <c r="G102" s="1462"/>
    </row>
    <row r="103" spans="1:7" x14ac:dyDescent="0.25">
      <c r="A103" s="396" t="s">
        <v>9</v>
      </c>
      <c r="B103" s="328">
        <v>41144</v>
      </c>
      <c r="C103" s="351">
        <v>20</v>
      </c>
      <c r="D103" s="355"/>
      <c r="E103" s="205" t="s">
        <v>414</v>
      </c>
      <c r="F103" s="63" t="s">
        <v>73</v>
      </c>
      <c r="G103" s="1462"/>
    </row>
    <row r="104" spans="1:7" x14ac:dyDescent="0.25">
      <c r="A104" s="396" t="s">
        <v>14</v>
      </c>
      <c r="B104" s="328">
        <v>41145</v>
      </c>
      <c r="C104" s="351">
        <v>50</v>
      </c>
      <c r="D104" s="355"/>
      <c r="E104" s="63" t="s">
        <v>416</v>
      </c>
      <c r="F104" s="63" t="s">
        <v>29</v>
      </c>
      <c r="G104" s="1462"/>
    </row>
    <row r="105" spans="1:7" x14ac:dyDescent="0.25">
      <c r="A105" s="396" t="s">
        <v>11</v>
      </c>
      <c r="B105" s="328">
        <v>41149</v>
      </c>
      <c r="C105" s="351">
        <v>8</v>
      </c>
      <c r="D105" s="355"/>
      <c r="E105" s="63" t="s">
        <v>417</v>
      </c>
      <c r="F105" s="212" t="s">
        <v>73</v>
      </c>
      <c r="G105" s="1462"/>
    </row>
    <row r="106" spans="1:7" x14ac:dyDescent="0.25">
      <c r="A106" s="396" t="s">
        <v>40</v>
      </c>
      <c r="B106" s="328">
        <v>41149</v>
      </c>
      <c r="C106" s="351">
        <v>20</v>
      </c>
      <c r="D106" s="355"/>
      <c r="E106" s="63" t="s">
        <v>418</v>
      </c>
      <c r="F106" s="212" t="s">
        <v>73</v>
      </c>
      <c r="G106" s="1462"/>
    </row>
    <row r="107" spans="1:7" x14ac:dyDescent="0.25">
      <c r="A107" s="44" t="s">
        <v>124</v>
      </c>
      <c r="B107" s="328">
        <v>41149</v>
      </c>
      <c r="C107" s="336"/>
      <c r="D107" s="342">
        <v>54</v>
      </c>
      <c r="E107" s="63" t="s">
        <v>421</v>
      </c>
      <c r="F107" s="212" t="s">
        <v>124</v>
      </c>
      <c r="G107" s="1462"/>
    </row>
    <row r="108" spans="1:7" ht="15.75" thickBot="1" x14ac:dyDescent="0.3">
      <c r="A108" s="366" t="s">
        <v>6</v>
      </c>
      <c r="B108" s="334">
        <v>41152</v>
      </c>
      <c r="C108" s="350">
        <v>52</v>
      </c>
      <c r="D108" s="354"/>
      <c r="E108" s="445" t="s">
        <v>420</v>
      </c>
      <c r="F108" s="445" t="s">
        <v>29</v>
      </c>
      <c r="G108" s="1463"/>
    </row>
    <row r="109" spans="1:7" x14ac:dyDescent="0.25">
      <c r="A109" s="386" t="s">
        <v>124</v>
      </c>
      <c r="B109" s="387">
        <v>41155</v>
      </c>
      <c r="C109" s="388"/>
      <c r="D109" s="389">
        <v>54</v>
      </c>
      <c r="E109" s="452" t="s">
        <v>422</v>
      </c>
      <c r="F109" s="452" t="s">
        <v>124</v>
      </c>
      <c r="G109" s="1461" t="s">
        <v>436</v>
      </c>
    </row>
    <row r="110" spans="1:7" x14ac:dyDescent="0.25">
      <c r="A110" s="396" t="s">
        <v>10</v>
      </c>
      <c r="B110" s="328">
        <v>41162</v>
      </c>
      <c r="C110" s="351">
        <v>64</v>
      </c>
      <c r="D110" s="355"/>
      <c r="E110" s="63" t="s">
        <v>423</v>
      </c>
      <c r="F110" s="53" t="s">
        <v>73</v>
      </c>
      <c r="G110" s="1462"/>
    </row>
    <row r="111" spans="1:7" x14ac:dyDescent="0.25">
      <c r="A111" s="442" t="s">
        <v>124</v>
      </c>
      <c r="B111" s="328">
        <v>41162</v>
      </c>
      <c r="C111" s="336"/>
      <c r="D111" s="342">
        <v>54</v>
      </c>
      <c r="E111" s="63" t="s">
        <v>424</v>
      </c>
      <c r="F111" s="212" t="s">
        <v>124</v>
      </c>
      <c r="G111" s="1462"/>
    </row>
    <row r="112" spans="1:7" x14ac:dyDescent="0.25">
      <c r="A112" s="494" t="s">
        <v>129</v>
      </c>
      <c r="B112" s="328">
        <v>41166</v>
      </c>
      <c r="C112" s="351">
        <v>8.42</v>
      </c>
      <c r="D112" s="355"/>
      <c r="E112" s="495" t="s">
        <v>492</v>
      </c>
      <c r="F112" s="212" t="s">
        <v>29</v>
      </c>
      <c r="G112" s="1462"/>
    </row>
    <row r="113" spans="1:7" x14ac:dyDescent="0.25">
      <c r="A113" s="396" t="s">
        <v>5</v>
      </c>
      <c r="B113" s="328">
        <v>41167</v>
      </c>
      <c r="C113" s="351">
        <v>36</v>
      </c>
      <c r="D113" s="355"/>
      <c r="E113" s="63" t="s">
        <v>425</v>
      </c>
      <c r="F113" s="212" t="s">
        <v>73</v>
      </c>
      <c r="G113" s="1462"/>
    </row>
    <row r="114" spans="1:7" x14ac:dyDescent="0.25">
      <c r="A114" s="453" t="s">
        <v>124</v>
      </c>
      <c r="B114" s="328">
        <v>41169</v>
      </c>
      <c r="C114" s="336"/>
      <c r="D114" s="342">
        <v>54</v>
      </c>
      <c r="E114" s="63" t="s">
        <v>426</v>
      </c>
      <c r="F114" s="63" t="s">
        <v>124</v>
      </c>
      <c r="G114" s="1462"/>
    </row>
    <row r="115" spans="1:7" x14ac:dyDescent="0.25">
      <c r="A115" s="453" t="s">
        <v>6</v>
      </c>
      <c r="B115" s="328">
        <v>41174</v>
      </c>
      <c r="C115" s="351">
        <v>1</v>
      </c>
      <c r="D115" s="355"/>
      <c r="E115" s="63" t="s">
        <v>428</v>
      </c>
      <c r="F115" s="63" t="s">
        <v>29</v>
      </c>
      <c r="G115" s="1462"/>
    </row>
    <row r="116" spans="1:7" x14ac:dyDescent="0.25">
      <c r="A116" s="396" t="s">
        <v>7</v>
      </c>
      <c r="B116" s="328">
        <v>41174</v>
      </c>
      <c r="C116" s="351">
        <v>1</v>
      </c>
      <c r="D116" s="355"/>
      <c r="E116" s="63" t="s">
        <v>428</v>
      </c>
      <c r="F116" s="63" t="s">
        <v>29</v>
      </c>
      <c r="G116" s="1462"/>
    </row>
    <row r="117" spans="1:7" x14ac:dyDescent="0.25">
      <c r="A117" s="396" t="s">
        <v>325</v>
      </c>
      <c r="B117" s="328">
        <v>41174</v>
      </c>
      <c r="C117" s="351">
        <v>20</v>
      </c>
      <c r="D117" s="355"/>
      <c r="E117" s="63" t="s">
        <v>429</v>
      </c>
      <c r="F117" s="63" t="s">
        <v>29</v>
      </c>
      <c r="G117" s="1462"/>
    </row>
    <row r="118" spans="1:7" x14ac:dyDescent="0.25">
      <c r="A118" s="396" t="s">
        <v>15</v>
      </c>
      <c r="B118" s="328">
        <v>41174</v>
      </c>
      <c r="C118" s="351">
        <v>10</v>
      </c>
      <c r="D118" s="355"/>
      <c r="E118" s="63" t="s">
        <v>430</v>
      </c>
      <c r="F118" s="212" t="s">
        <v>29</v>
      </c>
      <c r="G118" s="1462"/>
    </row>
    <row r="119" spans="1:7" x14ac:dyDescent="0.25">
      <c r="A119" s="454" t="s">
        <v>180</v>
      </c>
      <c r="B119" s="328">
        <v>41174</v>
      </c>
      <c r="C119" s="336"/>
      <c r="D119" s="342">
        <v>202.5</v>
      </c>
      <c r="E119" s="63" t="s">
        <v>431</v>
      </c>
      <c r="F119" s="455" t="s">
        <v>180</v>
      </c>
      <c r="G119" s="1462"/>
    </row>
    <row r="120" spans="1:7" x14ac:dyDescent="0.25">
      <c r="A120" s="396" t="s">
        <v>124</v>
      </c>
      <c r="B120" s="328">
        <v>41175</v>
      </c>
      <c r="C120" s="336"/>
      <c r="D120" s="342">
        <v>54</v>
      </c>
      <c r="E120" s="63" t="s">
        <v>427</v>
      </c>
      <c r="F120" s="63" t="s">
        <v>124</v>
      </c>
      <c r="G120" s="1462"/>
    </row>
    <row r="121" spans="1:7" x14ac:dyDescent="0.25">
      <c r="A121" s="396" t="s">
        <v>9</v>
      </c>
      <c r="B121" s="328">
        <v>41176</v>
      </c>
      <c r="C121" s="351">
        <v>20</v>
      </c>
      <c r="D121" s="355"/>
      <c r="E121" s="63" t="s">
        <v>432</v>
      </c>
      <c r="F121" s="212" t="s">
        <v>73</v>
      </c>
      <c r="G121" s="1462"/>
    </row>
    <row r="122" spans="1:7" x14ac:dyDescent="0.25">
      <c r="A122" s="396" t="s">
        <v>40</v>
      </c>
      <c r="B122" s="328">
        <v>41177</v>
      </c>
      <c r="C122" s="351">
        <v>30</v>
      </c>
      <c r="D122" s="355"/>
      <c r="E122" s="63" t="s">
        <v>433</v>
      </c>
      <c r="F122" s="212" t="s">
        <v>73</v>
      </c>
      <c r="G122" s="1462"/>
    </row>
    <row r="123" spans="1:7" x14ac:dyDescent="0.25">
      <c r="A123" s="396" t="s">
        <v>39</v>
      </c>
      <c r="B123" s="328">
        <v>41177</v>
      </c>
      <c r="C123" s="351">
        <v>72</v>
      </c>
      <c r="D123" s="355"/>
      <c r="E123" s="63" t="s">
        <v>434</v>
      </c>
      <c r="F123" s="63" t="s">
        <v>73</v>
      </c>
      <c r="G123" s="1462"/>
    </row>
    <row r="124" spans="1:7" x14ac:dyDescent="0.25">
      <c r="A124" s="396" t="s">
        <v>13</v>
      </c>
      <c r="B124" s="456">
        <v>41179</v>
      </c>
      <c r="C124" s="351">
        <v>36</v>
      </c>
      <c r="D124" s="355"/>
      <c r="E124" s="63" t="s">
        <v>425</v>
      </c>
      <c r="F124" s="63" t="s">
        <v>73</v>
      </c>
      <c r="G124" s="1462"/>
    </row>
    <row r="125" spans="1:7" ht="15.75" thickBot="1" x14ac:dyDescent="0.3">
      <c r="A125" s="401" t="s">
        <v>16</v>
      </c>
      <c r="B125" s="334">
        <v>41180</v>
      </c>
      <c r="C125" s="350">
        <v>19</v>
      </c>
      <c r="D125" s="354"/>
      <c r="E125" s="445" t="s">
        <v>435</v>
      </c>
      <c r="F125" s="457" t="s">
        <v>29</v>
      </c>
      <c r="G125" s="1463"/>
    </row>
    <row r="126" spans="1:7" x14ac:dyDescent="0.25">
      <c r="A126" s="386" t="s">
        <v>124</v>
      </c>
      <c r="B126" s="387">
        <v>41183</v>
      </c>
      <c r="C126" s="388"/>
      <c r="D126" s="389">
        <v>54</v>
      </c>
      <c r="E126" s="452" t="s">
        <v>437</v>
      </c>
      <c r="F126" s="438" t="s">
        <v>124</v>
      </c>
      <c r="G126" s="1461" t="s">
        <v>445</v>
      </c>
    </row>
    <row r="127" spans="1:7" x14ac:dyDescent="0.25">
      <c r="A127" s="396" t="s">
        <v>124</v>
      </c>
      <c r="B127" s="328">
        <v>41191</v>
      </c>
      <c r="C127" s="336"/>
      <c r="D127" s="342">
        <v>54</v>
      </c>
      <c r="E127" s="63" t="s">
        <v>438</v>
      </c>
      <c r="F127" s="53" t="s">
        <v>124</v>
      </c>
      <c r="G127" s="1462"/>
    </row>
    <row r="128" spans="1:7" x14ac:dyDescent="0.25">
      <c r="A128" s="396" t="s">
        <v>343</v>
      </c>
      <c r="B128" s="328">
        <v>41191</v>
      </c>
      <c r="C128" s="351">
        <v>22.38</v>
      </c>
      <c r="D128" s="355"/>
      <c r="E128" s="495" t="s">
        <v>493</v>
      </c>
      <c r="F128" s="53" t="s">
        <v>29</v>
      </c>
      <c r="G128" s="1462"/>
    </row>
    <row r="129" spans="1:7" x14ac:dyDescent="0.25">
      <c r="A129" s="396" t="s">
        <v>124</v>
      </c>
      <c r="B129" s="328">
        <v>41198</v>
      </c>
      <c r="C129" s="336"/>
      <c r="D129" s="342">
        <v>54</v>
      </c>
      <c r="E129" s="63" t="s">
        <v>439</v>
      </c>
      <c r="F129" s="63" t="s">
        <v>124</v>
      </c>
      <c r="G129" s="1462"/>
    </row>
    <row r="130" spans="1:7" x14ac:dyDescent="0.25">
      <c r="A130" s="396" t="s">
        <v>15</v>
      </c>
      <c r="B130" s="328">
        <v>41198</v>
      </c>
      <c r="C130" s="351">
        <v>2</v>
      </c>
      <c r="D130" s="355"/>
      <c r="E130" s="63" t="s">
        <v>440</v>
      </c>
      <c r="F130" s="63" t="s">
        <v>29</v>
      </c>
      <c r="G130" s="1462"/>
    </row>
    <row r="131" spans="1:7" x14ac:dyDescent="0.25">
      <c r="A131" s="396" t="s">
        <v>124</v>
      </c>
      <c r="B131" s="328">
        <v>41205</v>
      </c>
      <c r="C131" s="336"/>
      <c r="D131" s="342">
        <v>54</v>
      </c>
      <c r="E131" s="63" t="s">
        <v>441</v>
      </c>
      <c r="F131" s="63" t="s">
        <v>124</v>
      </c>
      <c r="G131" s="1462"/>
    </row>
    <row r="132" spans="1:7" x14ac:dyDescent="0.25">
      <c r="A132" s="396" t="s">
        <v>9</v>
      </c>
      <c r="B132" s="328">
        <v>41204</v>
      </c>
      <c r="C132" s="351">
        <v>11</v>
      </c>
      <c r="D132" s="355"/>
      <c r="E132" s="63" t="s">
        <v>442</v>
      </c>
      <c r="F132" s="63" t="s">
        <v>73</v>
      </c>
      <c r="G132" s="1462"/>
    </row>
    <row r="133" spans="1:7" x14ac:dyDescent="0.25">
      <c r="A133" s="396" t="s">
        <v>11</v>
      </c>
      <c r="B133" s="328">
        <v>41205</v>
      </c>
      <c r="C133" s="351">
        <v>36</v>
      </c>
      <c r="D133" s="355"/>
      <c r="E133" s="63" t="s">
        <v>443</v>
      </c>
      <c r="F133" s="212" t="s">
        <v>73</v>
      </c>
      <c r="G133" s="1462"/>
    </row>
    <row r="134" spans="1:7" x14ac:dyDescent="0.25">
      <c r="A134" s="396" t="s">
        <v>7</v>
      </c>
      <c r="B134" s="328">
        <v>41209</v>
      </c>
      <c r="C134" s="351">
        <v>1</v>
      </c>
      <c r="D134" s="355"/>
      <c r="E134" s="63" t="s">
        <v>428</v>
      </c>
      <c r="F134" s="212" t="s">
        <v>29</v>
      </c>
      <c r="G134" s="1462"/>
    </row>
    <row r="135" spans="1:7" x14ac:dyDescent="0.25">
      <c r="A135" s="396" t="s">
        <v>124</v>
      </c>
      <c r="B135" s="328">
        <v>41212</v>
      </c>
      <c r="C135" s="336"/>
      <c r="D135" s="342">
        <v>54</v>
      </c>
      <c r="E135" s="63" t="s">
        <v>447</v>
      </c>
      <c r="F135" s="212" t="s">
        <v>124</v>
      </c>
      <c r="G135" s="1462"/>
    </row>
    <row r="136" spans="1:7" ht="15.75" thickBot="1" x14ac:dyDescent="0.3">
      <c r="A136" s="401" t="s">
        <v>325</v>
      </c>
      <c r="B136" s="334">
        <v>41212</v>
      </c>
      <c r="C136" s="350">
        <v>20</v>
      </c>
      <c r="D136" s="354"/>
      <c r="E136" s="445" t="s">
        <v>444</v>
      </c>
      <c r="F136" s="457" t="s">
        <v>73</v>
      </c>
      <c r="G136" s="1463"/>
    </row>
    <row r="137" spans="1:7" x14ac:dyDescent="0.25">
      <c r="A137" s="386" t="s">
        <v>124</v>
      </c>
      <c r="B137" s="387">
        <v>41219</v>
      </c>
      <c r="C137" s="388"/>
      <c r="D137" s="389">
        <v>54</v>
      </c>
      <c r="E137" s="452" t="s">
        <v>446</v>
      </c>
      <c r="F137" s="438" t="s">
        <v>124</v>
      </c>
      <c r="G137" s="1467" t="s">
        <v>455</v>
      </c>
    </row>
    <row r="138" spans="1:7" x14ac:dyDescent="0.25">
      <c r="A138" s="396" t="s">
        <v>124</v>
      </c>
      <c r="B138" s="328">
        <v>41226</v>
      </c>
      <c r="C138" s="336"/>
      <c r="D138" s="342">
        <v>54</v>
      </c>
      <c r="E138" s="63" t="s">
        <v>448</v>
      </c>
      <c r="F138" s="212" t="s">
        <v>124</v>
      </c>
      <c r="G138" s="1468"/>
    </row>
    <row r="139" spans="1:7" x14ac:dyDescent="0.25">
      <c r="A139" s="396" t="s">
        <v>124</v>
      </c>
      <c r="B139" s="328">
        <v>41233</v>
      </c>
      <c r="C139" s="336"/>
      <c r="D139" s="342">
        <v>54</v>
      </c>
      <c r="E139" s="63" t="s">
        <v>449</v>
      </c>
      <c r="F139" s="53" t="s">
        <v>124</v>
      </c>
      <c r="G139" s="1468"/>
    </row>
    <row r="140" spans="1:7" x14ac:dyDescent="0.25">
      <c r="A140" s="396" t="s">
        <v>124</v>
      </c>
      <c r="B140" s="328">
        <v>41241</v>
      </c>
      <c r="C140" s="336"/>
      <c r="D140" s="342">
        <v>54</v>
      </c>
      <c r="E140" s="63" t="s">
        <v>450</v>
      </c>
      <c r="F140" s="212" t="s">
        <v>124</v>
      </c>
      <c r="G140" s="1468"/>
    </row>
    <row r="141" spans="1:7" x14ac:dyDescent="0.25">
      <c r="A141" s="396" t="s">
        <v>343</v>
      </c>
      <c r="B141" s="328">
        <v>41241</v>
      </c>
      <c r="C141" s="351">
        <v>10.51</v>
      </c>
      <c r="D141" s="355"/>
      <c r="E141" s="495" t="s">
        <v>494</v>
      </c>
      <c r="F141" s="212" t="s">
        <v>29</v>
      </c>
      <c r="G141" s="1468"/>
    </row>
    <row r="142" spans="1:7" x14ac:dyDescent="0.25">
      <c r="A142" s="396" t="s">
        <v>325</v>
      </c>
      <c r="B142" s="328">
        <v>41239</v>
      </c>
      <c r="C142" s="351">
        <v>15</v>
      </c>
      <c r="D142" s="355"/>
      <c r="E142" s="63" t="s">
        <v>452</v>
      </c>
      <c r="F142" s="212" t="s">
        <v>73</v>
      </c>
      <c r="G142" s="1468"/>
    </row>
    <row r="143" spans="1:7" x14ac:dyDescent="0.25">
      <c r="A143" s="396" t="s">
        <v>11</v>
      </c>
      <c r="B143" s="328">
        <v>41239</v>
      </c>
      <c r="C143" s="351">
        <v>16</v>
      </c>
      <c r="D143" s="355"/>
      <c r="E143" s="63" t="s">
        <v>453</v>
      </c>
      <c r="F143" s="63" t="s">
        <v>73</v>
      </c>
      <c r="G143" s="1468"/>
    </row>
    <row r="144" spans="1:7" x14ac:dyDescent="0.25">
      <c r="A144" s="396" t="s">
        <v>13</v>
      </c>
      <c r="B144" s="328">
        <v>41241</v>
      </c>
      <c r="C144" s="351">
        <v>16</v>
      </c>
      <c r="D144" s="355"/>
      <c r="E144" s="63" t="s">
        <v>454</v>
      </c>
      <c r="F144" s="63" t="s">
        <v>73</v>
      </c>
      <c r="G144" s="1468"/>
    </row>
    <row r="145" spans="1:7" ht="15.75" thickBot="1" x14ac:dyDescent="0.3">
      <c r="A145" s="401" t="s">
        <v>5</v>
      </c>
      <c r="B145" s="334">
        <v>41241</v>
      </c>
      <c r="C145" s="350">
        <v>16</v>
      </c>
      <c r="D145" s="354"/>
      <c r="E145" s="445" t="s">
        <v>451</v>
      </c>
      <c r="F145" s="445" t="s">
        <v>73</v>
      </c>
      <c r="G145" s="1469"/>
    </row>
    <row r="146" spans="1:7" x14ac:dyDescent="0.25">
      <c r="A146" s="44" t="s">
        <v>14</v>
      </c>
      <c r="B146" s="328">
        <v>41244</v>
      </c>
      <c r="C146" s="351">
        <v>130</v>
      </c>
      <c r="D146" s="355"/>
      <c r="E146" s="63" t="s">
        <v>457</v>
      </c>
      <c r="F146" s="63" t="s">
        <v>29</v>
      </c>
      <c r="G146" s="1455" t="s">
        <v>487</v>
      </c>
    </row>
    <row r="147" spans="1:7" x14ac:dyDescent="0.25">
      <c r="A147" s="44" t="s">
        <v>11</v>
      </c>
      <c r="B147" s="328">
        <v>41244</v>
      </c>
      <c r="C147" s="351">
        <v>20</v>
      </c>
      <c r="D147" s="355"/>
      <c r="E147" s="63" t="s">
        <v>458</v>
      </c>
      <c r="F147" s="53" t="s">
        <v>29</v>
      </c>
      <c r="G147" s="1456"/>
    </row>
    <row r="148" spans="1:7" x14ac:dyDescent="0.25">
      <c r="A148" s="459" t="s">
        <v>180</v>
      </c>
      <c r="B148" s="328">
        <v>41244</v>
      </c>
      <c r="C148" s="336"/>
      <c r="D148" s="342">
        <v>245</v>
      </c>
      <c r="E148" s="63" t="s">
        <v>459</v>
      </c>
      <c r="F148" s="212" t="s">
        <v>180</v>
      </c>
      <c r="G148" s="1456"/>
    </row>
    <row r="149" spans="1:7" x14ac:dyDescent="0.25">
      <c r="A149" s="459" t="s">
        <v>456</v>
      </c>
      <c r="B149" s="328">
        <v>41244</v>
      </c>
      <c r="C149" s="336"/>
      <c r="D149" s="342">
        <v>47</v>
      </c>
      <c r="E149" s="63" t="s">
        <v>460</v>
      </c>
      <c r="F149" s="212" t="s">
        <v>29</v>
      </c>
      <c r="G149" s="1456"/>
    </row>
    <row r="150" spans="1:7" x14ac:dyDescent="0.25">
      <c r="A150" s="44" t="s">
        <v>5</v>
      </c>
      <c r="B150" s="328">
        <v>41244</v>
      </c>
      <c r="C150" s="351">
        <v>20</v>
      </c>
      <c r="D150" s="355"/>
      <c r="E150" s="479" t="s">
        <v>461</v>
      </c>
      <c r="F150" s="16" t="s">
        <v>29</v>
      </c>
      <c r="G150" s="1456"/>
    </row>
    <row r="151" spans="1:7" x14ac:dyDescent="0.25">
      <c r="A151" s="44" t="s">
        <v>6</v>
      </c>
      <c r="B151" s="328">
        <v>41244</v>
      </c>
      <c r="C151" s="351">
        <v>20</v>
      </c>
      <c r="D151" s="355"/>
      <c r="E151" s="479" t="s">
        <v>461</v>
      </c>
      <c r="F151" s="16" t="s">
        <v>29</v>
      </c>
      <c r="G151" s="1456"/>
    </row>
    <row r="152" spans="1:7" x14ac:dyDescent="0.25">
      <c r="A152" s="44" t="s">
        <v>10</v>
      </c>
      <c r="B152" s="328">
        <v>41244</v>
      </c>
      <c r="C152" s="351">
        <v>15</v>
      </c>
      <c r="D152" s="355"/>
      <c r="E152" s="479" t="s">
        <v>462</v>
      </c>
      <c r="F152" s="16" t="s">
        <v>29</v>
      </c>
      <c r="G152" s="1456"/>
    </row>
    <row r="153" spans="1:7" x14ac:dyDescent="0.25">
      <c r="A153" s="44" t="s">
        <v>15</v>
      </c>
      <c r="B153" s="328">
        <v>41244</v>
      </c>
      <c r="C153" s="351">
        <v>20</v>
      </c>
      <c r="D153" s="355"/>
      <c r="E153" s="479" t="s">
        <v>461</v>
      </c>
      <c r="F153" s="53" t="s">
        <v>29</v>
      </c>
      <c r="G153" s="1456"/>
    </row>
    <row r="154" spans="1:7" x14ac:dyDescent="0.25">
      <c r="A154" s="44" t="s">
        <v>12</v>
      </c>
      <c r="B154" s="328">
        <v>41244</v>
      </c>
      <c r="C154" s="351">
        <v>21</v>
      </c>
      <c r="D154" s="355"/>
      <c r="E154" s="479" t="s">
        <v>463</v>
      </c>
      <c r="F154" s="212" t="s">
        <v>73</v>
      </c>
      <c r="G154" s="1456"/>
    </row>
    <row r="155" spans="1:7" x14ac:dyDescent="0.25">
      <c r="A155" s="44" t="s">
        <v>16</v>
      </c>
      <c r="B155" s="328">
        <v>41244</v>
      </c>
      <c r="C155" s="351">
        <v>14</v>
      </c>
      <c r="D155" s="355"/>
      <c r="E155" s="479" t="s">
        <v>464</v>
      </c>
      <c r="F155" s="212" t="s">
        <v>73</v>
      </c>
      <c r="G155" s="1456"/>
    </row>
    <row r="156" spans="1:7" x14ac:dyDescent="0.25">
      <c r="A156" s="44" t="s">
        <v>124</v>
      </c>
      <c r="B156" s="328">
        <v>41247</v>
      </c>
      <c r="C156" s="336"/>
      <c r="D156" s="342">
        <v>54</v>
      </c>
      <c r="E156" s="63" t="s">
        <v>467</v>
      </c>
      <c r="F156" s="212" t="s">
        <v>124</v>
      </c>
      <c r="G156" s="1456"/>
    </row>
    <row r="157" spans="1:7" x14ac:dyDescent="0.25">
      <c r="A157" s="44" t="s">
        <v>7</v>
      </c>
      <c r="B157" s="328">
        <v>41249</v>
      </c>
      <c r="C157" s="351">
        <v>50</v>
      </c>
      <c r="D157" s="355"/>
      <c r="E157" s="479" t="s">
        <v>468</v>
      </c>
      <c r="F157" s="212" t="s">
        <v>73</v>
      </c>
      <c r="G157" s="1456"/>
    </row>
    <row r="158" spans="1:7" x14ac:dyDescent="0.25">
      <c r="A158" s="44" t="s">
        <v>124</v>
      </c>
      <c r="B158" s="328">
        <v>41253</v>
      </c>
      <c r="C158" s="336"/>
      <c r="D158" s="342">
        <v>54</v>
      </c>
      <c r="E158" s="63" t="s">
        <v>483</v>
      </c>
      <c r="F158" s="212" t="s">
        <v>124</v>
      </c>
      <c r="G158" s="1456"/>
    </row>
    <row r="159" spans="1:7" x14ac:dyDescent="0.25">
      <c r="A159" s="44" t="s">
        <v>124</v>
      </c>
      <c r="B159" s="328">
        <v>41261</v>
      </c>
      <c r="C159" s="336"/>
      <c r="D159" s="342">
        <v>54</v>
      </c>
      <c r="E159" s="63" t="s">
        <v>484</v>
      </c>
      <c r="F159" s="212" t="s">
        <v>124</v>
      </c>
      <c r="G159" s="1456"/>
    </row>
    <row r="160" spans="1:7" x14ac:dyDescent="0.25">
      <c r="A160" s="44" t="s">
        <v>13</v>
      </c>
      <c r="B160" s="328">
        <v>41263</v>
      </c>
      <c r="C160" s="351">
        <v>20</v>
      </c>
      <c r="D160" s="355"/>
      <c r="E160" s="479" t="s">
        <v>485</v>
      </c>
      <c r="F160" s="63" t="s">
        <v>73</v>
      </c>
      <c r="G160" s="1456"/>
    </row>
    <row r="161" spans="1:7" x14ac:dyDescent="0.25">
      <c r="A161" s="44" t="s">
        <v>325</v>
      </c>
      <c r="B161" s="328">
        <v>41267</v>
      </c>
      <c r="C161" s="351">
        <v>20</v>
      </c>
      <c r="D161" s="355"/>
      <c r="E161" s="479" t="s">
        <v>461</v>
      </c>
      <c r="F161" s="212" t="s">
        <v>29</v>
      </c>
      <c r="G161" s="1456"/>
    </row>
    <row r="162" spans="1:7" x14ac:dyDescent="0.25">
      <c r="A162" s="44" t="s">
        <v>9</v>
      </c>
      <c r="B162" s="328">
        <v>41267</v>
      </c>
      <c r="C162" s="351">
        <v>20</v>
      </c>
      <c r="D162" s="355"/>
      <c r="E162" s="479" t="s">
        <v>485</v>
      </c>
      <c r="F162" s="212" t="s">
        <v>73</v>
      </c>
      <c r="G162" s="1456"/>
    </row>
    <row r="163" spans="1:7" ht="15.75" thickBot="1" x14ac:dyDescent="0.3">
      <c r="A163" s="489" t="s">
        <v>124</v>
      </c>
      <c r="B163" s="490">
        <v>41267</v>
      </c>
      <c r="C163" s="491"/>
      <c r="D163" s="492">
        <v>54</v>
      </c>
      <c r="E163" s="493" t="s">
        <v>486</v>
      </c>
      <c r="F163" s="493" t="s">
        <v>124</v>
      </c>
      <c r="G163" s="1457"/>
    </row>
    <row r="164" spans="1:7" ht="15.75" thickTop="1" x14ac:dyDescent="0.25">
      <c r="C164" s="351"/>
      <c r="D164" s="342"/>
      <c r="F164" s="43"/>
    </row>
    <row r="165" spans="1:7" x14ac:dyDescent="0.25">
      <c r="C165" s="351"/>
      <c r="D165" s="342"/>
      <c r="F165" s="63"/>
    </row>
    <row r="166" spans="1:7" x14ac:dyDescent="0.25">
      <c r="C166" s="351"/>
      <c r="D166" s="342"/>
      <c r="F166" s="63"/>
    </row>
    <row r="167" spans="1:7" x14ac:dyDescent="0.25">
      <c r="C167" s="351"/>
      <c r="D167" s="342"/>
      <c r="F167" s="63"/>
    </row>
    <row r="168" spans="1:7" x14ac:dyDescent="0.25">
      <c r="C168" s="351"/>
      <c r="D168" s="342"/>
      <c r="F168" s="345"/>
    </row>
    <row r="169" spans="1:7" x14ac:dyDescent="0.25">
      <c r="C169" s="351"/>
      <c r="D169" s="342"/>
      <c r="F169" s="345"/>
    </row>
    <row r="170" spans="1:7" x14ac:dyDescent="0.25">
      <c r="C170" s="351"/>
      <c r="D170" s="342"/>
      <c r="F170" s="53"/>
    </row>
    <row r="171" spans="1:7" x14ac:dyDescent="0.25">
      <c r="C171" s="351"/>
      <c r="D171" s="342"/>
      <c r="F171" s="47"/>
    </row>
    <row r="172" spans="1:7" x14ac:dyDescent="0.25">
      <c r="C172" s="351"/>
      <c r="D172" s="342"/>
      <c r="F172" s="56"/>
    </row>
    <row r="173" spans="1:7" x14ac:dyDescent="0.25">
      <c r="C173" s="351"/>
      <c r="D173" s="342"/>
      <c r="F173" s="56"/>
    </row>
    <row r="174" spans="1:7" x14ac:dyDescent="0.25">
      <c r="C174" s="351"/>
      <c r="D174" s="342"/>
      <c r="F174" s="56"/>
    </row>
    <row r="175" spans="1:7" x14ac:dyDescent="0.25">
      <c r="C175" s="351"/>
      <c r="D175" s="342"/>
      <c r="F175" s="56"/>
    </row>
    <row r="176" spans="1:7" x14ac:dyDescent="0.25">
      <c r="C176" s="351"/>
      <c r="D176" s="342"/>
      <c r="F176" s="56"/>
    </row>
    <row r="177" spans="3:8" x14ac:dyDescent="0.25">
      <c r="C177" s="351"/>
      <c r="D177" s="342"/>
      <c r="F177" s="56"/>
    </row>
    <row r="178" spans="3:8" x14ac:dyDescent="0.25">
      <c r="C178" s="351"/>
      <c r="D178" s="342"/>
      <c r="F178" s="56"/>
    </row>
    <row r="179" spans="3:8" x14ac:dyDescent="0.25">
      <c r="C179" s="351"/>
      <c r="D179" s="342"/>
      <c r="F179" s="56"/>
      <c r="H179" s="6"/>
    </row>
    <row r="180" spans="3:8" x14ac:dyDescent="0.25">
      <c r="C180" s="351"/>
      <c r="D180" s="342"/>
      <c r="F180" s="56"/>
    </row>
    <row r="181" spans="3:8" x14ac:dyDescent="0.25">
      <c r="C181" s="351"/>
      <c r="D181" s="342"/>
      <c r="F181" s="47"/>
    </row>
    <row r="182" spans="3:8" x14ac:dyDescent="0.25">
      <c r="C182" s="351"/>
      <c r="D182" s="342"/>
      <c r="F182" s="47"/>
    </row>
    <row r="183" spans="3:8" x14ac:dyDescent="0.25">
      <c r="C183" s="351"/>
      <c r="D183" s="342"/>
      <c r="F183" s="53"/>
    </row>
    <row r="184" spans="3:8" x14ac:dyDescent="0.25">
      <c r="C184" s="351"/>
      <c r="D184" s="342"/>
      <c r="F184" s="47"/>
    </row>
    <row r="185" spans="3:8" x14ac:dyDescent="0.25">
      <c r="C185" s="351"/>
      <c r="D185" s="342"/>
      <c r="F185" s="47"/>
    </row>
    <row r="186" spans="3:8" x14ac:dyDescent="0.25">
      <c r="C186" s="351"/>
      <c r="D186" s="342"/>
      <c r="F186" s="53"/>
    </row>
    <row r="187" spans="3:8" x14ac:dyDescent="0.25">
      <c r="C187" s="351"/>
      <c r="D187" s="342"/>
      <c r="F187" s="47"/>
    </row>
    <row r="188" spans="3:8" x14ac:dyDescent="0.25">
      <c r="C188" s="351"/>
      <c r="D188" s="342"/>
      <c r="F188" s="47"/>
    </row>
    <row r="189" spans="3:8" x14ac:dyDescent="0.25">
      <c r="C189" s="351"/>
      <c r="D189" s="342"/>
      <c r="F189" s="47"/>
    </row>
    <row r="190" spans="3:8" x14ac:dyDescent="0.25">
      <c r="C190" s="351"/>
      <c r="D190" s="342"/>
      <c r="F190" s="47"/>
    </row>
    <row r="191" spans="3:8" x14ac:dyDescent="0.25">
      <c r="C191" s="351"/>
      <c r="D191" s="342"/>
      <c r="F191" s="56"/>
    </row>
    <row r="192" spans="3:8" x14ac:dyDescent="0.25">
      <c r="C192" s="351"/>
      <c r="D192" s="342"/>
      <c r="F192" s="56"/>
    </row>
    <row r="193" spans="1:11" x14ac:dyDescent="0.25">
      <c r="C193" s="351"/>
      <c r="D193" s="342"/>
      <c r="F193" s="56"/>
    </row>
    <row r="194" spans="1:11" x14ac:dyDescent="0.25">
      <c r="C194" s="351"/>
      <c r="D194" s="342"/>
      <c r="F194" s="56"/>
    </row>
    <row r="195" spans="1:11" x14ac:dyDescent="0.25">
      <c r="C195" s="351"/>
      <c r="D195" s="342"/>
      <c r="F195" s="56"/>
    </row>
    <row r="196" spans="1:11" x14ac:dyDescent="0.25">
      <c r="C196" s="351"/>
      <c r="D196" s="342"/>
      <c r="F196" s="53"/>
    </row>
    <row r="197" spans="1:11" x14ac:dyDescent="0.25">
      <c r="C197" s="351"/>
      <c r="D197" s="342"/>
      <c r="F197" s="47"/>
    </row>
    <row r="198" spans="1:11" x14ac:dyDescent="0.25">
      <c r="C198" s="351"/>
      <c r="D198" s="342"/>
      <c r="F198" s="47"/>
    </row>
    <row r="199" spans="1:11" x14ac:dyDescent="0.25">
      <c r="C199" s="351"/>
      <c r="D199" s="342"/>
      <c r="F199" s="53"/>
    </row>
    <row r="200" spans="1:11" x14ac:dyDescent="0.25">
      <c r="C200" s="351"/>
      <c r="D200" s="342"/>
      <c r="F200" s="47"/>
    </row>
    <row r="201" spans="1:11" x14ac:dyDescent="0.25">
      <c r="C201" s="351"/>
      <c r="D201" s="342"/>
      <c r="F201" s="47"/>
    </row>
    <row r="202" spans="1:11" x14ac:dyDescent="0.25">
      <c r="C202" s="351"/>
      <c r="D202" s="342"/>
      <c r="F202" s="47"/>
    </row>
    <row r="203" spans="1:11" x14ac:dyDescent="0.25">
      <c r="C203" s="351"/>
      <c r="D203" s="342"/>
      <c r="F203" s="47"/>
    </row>
    <row r="204" spans="1:11" s="54" customFormat="1" x14ac:dyDescent="0.25">
      <c r="A204" s="44"/>
      <c r="B204" s="328"/>
      <c r="C204" s="351"/>
      <c r="D204" s="342"/>
      <c r="E204" s="63"/>
      <c r="F204" s="56"/>
    </row>
    <row r="205" spans="1:11" x14ac:dyDescent="0.25">
      <c r="C205" s="351"/>
      <c r="D205" s="342"/>
      <c r="F205" s="47"/>
      <c r="K205" s="6"/>
    </row>
    <row r="206" spans="1:11" x14ac:dyDescent="0.25">
      <c r="C206" s="351"/>
      <c r="D206" s="342"/>
      <c r="F206" s="47"/>
    </row>
    <row r="207" spans="1:11" x14ac:dyDescent="0.25">
      <c r="C207" s="351"/>
      <c r="D207" s="342"/>
      <c r="F207" s="56"/>
    </row>
    <row r="208" spans="1:11" x14ac:dyDescent="0.25">
      <c r="C208" s="351"/>
      <c r="D208" s="342"/>
      <c r="F208" s="56"/>
    </row>
    <row r="209" spans="3:6" x14ac:dyDescent="0.25">
      <c r="C209" s="351"/>
      <c r="D209" s="342"/>
      <c r="F209" s="56"/>
    </row>
    <row r="210" spans="3:6" x14ac:dyDescent="0.25">
      <c r="C210" s="351"/>
      <c r="D210" s="342"/>
      <c r="F210" s="47"/>
    </row>
    <row r="211" spans="3:6" x14ac:dyDescent="0.25">
      <c r="C211" s="351"/>
      <c r="D211" s="342"/>
      <c r="F211" s="47"/>
    </row>
    <row r="212" spans="3:6" x14ac:dyDescent="0.25">
      <c r="C212" s="351"/>
      <c r="D212" s="342"/>
      <c r="F212" s="56"/>
    </row>
    <row r="213" spans="3:6" x14ac:dyDescent="0.25">
      <c r="C213" s="351"/>
      <c r="D213" s="342"/>
      <c r="F213" s="56"/>
    </row>
    <row r="214" spans="3:6" x14ac:dyDescent="0.25">
      <c r="C214" s="351"/>
      <c r="D214" s="342"/>
      <c r="F214" s="47"/>
    </row>
    <row r="215" spans="3:6" x14ac:dyDescent="0.25">
      <c r="C215" s="351"/>
      <c r="D215" s="342"/>
      <c r="F215" s="47"/>
    </row>
    <row r="216" spans="3:6" x14ac:dyDescent="0.25">
      <c r="C216" s="351"/>
      <c r="D216" s="342"/>
      <c r="F216" s="56"/>
    </row>
    <row r="217" spans="3:6" x14ac:dyDescent="0.25">
      <c r="C217" s="351"/>
      <c r="D217" s="342"/>
      <c r="F217" s="56"/>
    </row>
    <row r="218" spans="3:6" x14ac:dyDescent="0.25">
      <c r="C218" s="351"/>
      <c r="D218" s="342"/>
      <c r="F218" s="56"/>
    </row>
    <row r="219" spans="3:6" x14ac:dyDescent="0.25">
      <c r="C219" s="351"/>
      <c r="D219" s="342"/>
      <c r="F219" s="56"/>
    </row>
    <row r="220" spans="3:6" x14ac:dyDescent="0.25">
      <c r="C220" s="351"/>
      <c r="D220" s="342"/>
      <c r="F220" s="56"/>
    </row>
    <row r="221" spans="3:6" x14ac:dyDescent="0.25">
      <c r="C221" s="351"/>
      <c r="D221" s="342"/>
      <c r="F221" s="56"/>
    </row>
    <row r="222" spans="3:6" x14ac:dyDescent="0.25">
      <c r="C222" s="351"/>
      <c r="D222" s="342"/>
      <c r="F222" s="56"/>
    </row>
    <row r="223" spans="3:6" x14ac:dyDescent="0.25">
      <c r="C223" s="351"/>
      <c r="D223" s="342"/>
      <c r="F223" s="56"/>
    </row>
    <row r="224" spans="3:6" x14ac:dyDescent="0.25">
      <c r="C224" s="351"/>
      <c r="D224" s="342"/>
      <c r="F224" s="56"/>
    </row>
    <row r="225" spans="3:6" x14ac:dyDescent="0.25">
      <c r="C225" s="351"/>
      <c r="D225" s="342"/>
      <c r="F225" s="56"/>
    </row>
    <row r="226" spans="3:6" x14ac:dyDescent="0.25">
      <c r="C226" s="351"/>
      <c r="D226" s="342"/>
      <c r="F226" s="47"/>
    </row>
    <row r="227" spans="3:6" x14ac:dyDescent="0.25">
      <c r="C227" s="351"/>
      <c r="D227" s="342"/>
      <c r="F227" s="47"/>
    </row>
    <row r="228" spans="3:6" x14ac:dyDescent="0.25">
      <c r="C228" s="351"/>
      <c r="D228" s="342"/>
      <c r="F228" s="63"/>
    </row>
    <row r="229" spans="3:6" x14ac:dyDescent="0.25">
      <c r="C229" s="351"/>
      <c r="D229" s="342"/>
      <c r="F229" s="63"/>
    </row>
    <row r="230" spans="3:6" x14ac:dyDescent="0.25">
      <c r="C230" s="351"/>
      <c r="D230" s="342"/>
      <c r="F230" s="63"/>
    </row>
    <row r="231" spans="3:6" x14ac:dyDescent="0.25">
      <c r="C231" s="351"/>
      <c r="D231" s="342"/>
    </row>
    <row r="232" spans="3:6" x14ac:dyDescent="0.25">
      <c r="C232" s="351"/>
      <c r="D232" s="342"/>
    </row>
    <row r="233" spans="3:6" x14ac:dyDescent="0.25">
      <c r="C233" s="351"/>
      <c r="D233" s="342"/>
    </row>
    <row r="234" spans="3:6" x14ac:dyDescent="0.25">
      <c r="C234" s="351"/>
      <c r="D234" s="342"/>
    </row>
    <row r="235" spans="3:6" x14ac:dyDescent="0.25">
      <c r="C235" s="351"/>
      <c r="D235" s="342"/>
    </row>
    <row r="236" spans="3:6" x14ac:dyDescent="0.25">
      <c r="C236" s="351"/>
      <c r="D236" s="342"/>
    </row>
    <row r="237" spans="3:6" x14ac:dyDescent="0.25">
      <c r="C237" s="351"/>
      <c r="D237" s="342"/>
    </row>
    <row r="238" spans="3:6" x14ac:dyDescent="0.25">
      <c r="C238" s="351"/>
      <c r="D238" s="342"/>
    </row>
    <row r="239" spans="3:6" x14ac:dyDescent="0.25">
      <c r="C239" s="351"/>
      <c r="D239" s="342"/>
    </row>
    <row r="240" spans="3:6" x14ac:dyDescent="0.25">
      <c r="C240" s="351"/>
      <c r="D240" s="342"/>
    </row>
    <row r="241" spans="3:4" x14ac:dyDescent="0.25">
      <c r="C241" s="351"/>
      <c r="D241" s="342"/>
    </row>
    <row r="242" spans="3:4" x14ac:dyDescent="0.25">
      <c r="C242" s="351"/>
      <c r="D242" s="342"/>
    </row>
    <row r="243" spans="3:4" x14ac:dyDescent="0.25">
      <c r="C243" s="351"/>
      <c r="D243" s="342"/>
    </row>
    <row r="244" spans="3:4" x14ac:dyDescent="0.25">
      <c r="C244" s="351"/>
      <c r="D244" s="342"/>
    </row>
    <row r="245" spans="3:4" x14ac:dyDescent="0.25">
      <c r="C245" s="351"/>
      <c r="D245" s="342"/>
    </row>
    <row r="246" spans="3:4" x14ac:dyDescent="0.25">
      <c r="C246" s="351"/>
      <c r="D246" s="342"/>
    </row>
    <row r="247" spans="3:4" x14ac:dyDescent="0.25">
      <c r="C247" s="351"/>
      <c r="D247" s="342"/>
    </row>
    <row r="248" spans="3:4" x14ac:dyDescent="0.25">
      <c r="C248" s="351"/>
      <c r="D248" s="342"/>
    </row>
    <row r="249" spans="3:4" x14ac:dyDescent="0.25">
      <c r="C249" s="351"/>
      <c r="D249" s="342"/>
    </row>
    <row r="250" spans="3:4" x14ac:dyDescent="0.25">
      <c r="C250" s="351"/>
      <c r="D250" s="342"/>
    </row>
    <row r="251" spans="3:4" x14ac:dyDescent="0.25">
      <c r="C251" s="351"/>
      <c r="D251" s="342"/>
    </row>
    <row r="252" spans="3:4" x14ac:dyDescent="0.25">
      <c r="C252" s="351"/>
      <c r="D252" s="342"/>
    </row>
    <row r="253" spans="3:4" x14ac:dyDescent="0.25">
      <c r="C253" s="351"/>
      <c r="D253" s="342"/>
    </row>
    <row r="254" spans="3:4" x14ac:dyDescent="0.25">
      <c r="C254" s="351"/>
      <c r="D254" s="342"/>
    </row>
    <row r="255" spans="3:4" x14ac:dyDescent="0.25">
      <c r="C255" s="351"/>
      <c r="D255" s="342"/>
    </row>
    <row r="256" spans="3:4" x14ac:dyDescent="0.25">
      <c r="C256" s="351"/>
      <c r="D256" s="342"/>
    </row>
    <row r="257" spans="3:4" x14ac:dyDescent="0.25">
      <c r="C257" s="351"/>
      <c r="D257" s="342"/>
    </row>
    <row r="258" spans="3:4" x14ac:dyDescent="0.25">
      <c r="C258" s="351"/>
      <c r="D258" s="342"/>
    </row>
    <row r="259" spans="3:4" x14ac:dyDescent="0.25">
      <c r="C259" s="351"/>
      <c r="D259" s="342"/>
    </row>
    <row r="260" spans="3:4" x14ac:dyDescent="0.25">
      <c r="C260" s="351"/>
      <c r="D260" s="342"/>
    </row>
    <row r="261" spans="3:4" x14ac:dyDescent="0.25">
      <c r="C261" s="351"/>
      <c r="D261" s="342"/>
    </row>
    <row r="262" spans="3:4" x14ac:dyDescent="0.25">
      <c r="C262" s="351"/>
      <c r="D262" s="342"/>
    </row>
    <row r="263" spans="3:4" x14ac:dyDescent="0.25">
      <c r="C263" s="351"/>
      <c r="D263" s="342"/>
    </row>
    <row r="264" spans="3:4" x14ac:dyDescent="0.25">
      <c r="C264" s="351"/>
      <c r="D264" s="342"/>
    </row>
    <row r="265" spans="3:4" x14ac:dyDescent="0.25">
      <c r="C265" s="351"/>
      <c r="D265" s="342"/>
    </row>
    <row r="266" spans="3:4" x14ac:dyDescent="0.25">
      <c r="C266" s="351"/>
      <c r="D266" s="342"/>
    </row>
    <row r="267" spans="3:4" x14ac:dyDescent="0.25">
      <c r="C267" s="351"/>
      <c r="D267" s="342"/>
    </row>
    <row r="268" spans="3:4" x14ac:dyDescent="0.25">
      <c r="C268" s="351"/>
      <c r="D268" s="342"/>
    </row>
    <row r="269" spans="3:4" x14ac:dyDescent="0.25">
      <c r="C269" s="351"/>
      <c r="D269" s="342"/>
    </row>
    <row r="270" spans="3:4" x14ac:dyDescent="0.25">
      <c r="C270" s="351"/>
      <c r="D270" s="342"/>
    </row>
    <row r="271" spans="3:4" x14ac:dyDescent="0.25">
      <c r="C271" s="351"/>
      <c r="D271" s="342"/>
    </row>
    <row r="272" spans="3:4" x14ac:dyDescent="0.25">
      <c r="C272" s="351"/>
      <c r="D272" s="342"/>
    </row>
    <row r="273" spans="3:4" x14ac:dyDescent="0.25">
      <c r="C273" s="351"/>
      <c r="D273" s="342"/>
    </row>
    <row r="274" spans="3:4" x14ac:dyDescent="0.25">
      <c r="C274" s="351"/>
      <c r="D274" s="342"/>
    </row>
    <row r="275" spans="3:4" x14ac:dyDescent="0.25">
      <c r="C275" s="351"/>
      <c r="D275" s="342"/>
    </row>
    <row r="276" spans="3:4" x14ac:dyDescent="0.25">
      <c r="C276" s="351"/>
      <c r="D276" s="342"/>
    </row>
    <row r="277" spans="3:4" x14ac:dyDescent="0.25">
      <c r="C277" s="351"/>
      <c r="D277" s="342"/>
    </row>
    <row r="278" spans="3:4" x14ac:dyDescent="0.25">
      <c r="C278" s="351"/>
      <c r="D278" s="342"/>
    </row>
    <row r="279" spans="3:4" x14ac:dyDescent="0.25">
      <c r="C279" s="351"/>
      <c r="D279" s="342"/>
    </row>
    <row r="280" spans="3:4" x14ac:dyDescent="0.25">
      <c r="C280" s="351"/>
      <c r="D280" s="342"/>
    </row>
    <row r="281" spans="3:4" x14ac:dyDescent="0.25">
      <c r="C281" s="351"/>
      <c r="D281" s="342"/>
    </row>
    <row r="282" spans="3:4" x14ac:dyDescent="0.25">
      <c r="C282" s="351"/>
      <c r="D282" s="342"/>
    </row>
    <row r="283" spans="3:4" x14ac:dyDescent="0.25">
      <c r="C283" s="351"/>
      <c r="D283" s="342"/>
    </row>
    <row r="284" spans="3:4" x14ac:dyDescent="0.25">
      <c r="C284" s="351"/>
      <c r="D284" s="342"/>
    </row>
    <row r="285" spans="3:4" x14ac:dyDescent="0.25">
      <c r="C285" s="351"/>
      <c r="D285" s="342"/>
    </row>
    <row r="286" spans="3:4" x14ac:dyDescent="0.25">
      <c r="C286" s="351"/>
      <c r="D286" s="342"/>
    </row>
    <row r="287" spans="3:4" x14ac:dyDescent="0.25">
      <c r="C287" s="351"/>
      <c r="D287" s="342"/>
    </row>
    <row r="288" spans="3:4" x14ac:dyDescent="0.25">
      <c r="C288" s="351"/>
      <c r="D288" s="342"/>
    </row>
    <row r="289" spans="3:4" x14ac:dyDescent="0.25">
      <c r="C289" s="351"/>
      <c r="D289" s="342"/>
    </row>
    <row r="290" spans="3:4" x14ac:dyDescent="0.25">
      <c r="C290" s="351"/>
      <c r="D290" s="342"/>
    </row>
    <row r="291" spans="3:4" x14ac:dyDescent="0.25">
      <c r="C291" s="351"/>
      <c r="D291" s="342"/>
    </row>
    <row r="292" spans="3:4" x14ac:dyDescent="0.25">
      <c r="C292" s="351"/>
      <c r="D292" s="342"/>
    </row>
    <row r="293" spans="3:4" x14ac:dyDescent="0.25">
      <c r="C293" s="351"/>
      <c r="D293" s="342"/>
    </row>
    <row r="294" spans="3:4" x14ac:dyDescent="0.25">
      <c r="C294" s="351"/>
      <c r="D294" s="342"/>
    </row>
    <row r="295" spans="3:4" x14ac:dyDescent="0.25">
      <c r="C295" s="351"/>
      <c r="D295" s="342"/>
    </row>
    <row r="296" spans="3:4" x14ac:dyDescent="0.25">
      <c r="C296" s="351"/>
      <c r="D296" s="342"/>
    </row>
    <row r="297" spans="3:4" x14ac:dyDescent="0.25">
      <c r="C297" s="351"/>
      <c r="D297" s="342"/>
    </row>
    <row r="298" spans="3:4" x14ac:dyDescent="0.25">
      <c r="C298" s="351"/>
      <c r="D298" s="342"/>
    </row>
    <row r="299" spans="3:4" x14ac:dyDescent="0.25">
      <c r="C299" s="351"/>
      <c r="D299" s="342"/>
    </row>
    <row r="300" spans="3:4" x14ac:dyDescent="0.25">
      <c r="C300" s="351"/>
      <c r="D300" s="342"/>
    </row>
    <row r="301" spans="3:4" x14ac:dyDescent="0.25">
      <c r="C301" s="351"/>
      <c r="D301" s="342"/>
    </row>
    <row r="302" spans="3:4" x14ac:dyDescent="0.25">
      <c r="C302" s="351"/>
      <c r="D302" s="342"/>
    </row>
    <row r="303" spans="3:4" x14ac:dyDescent="0.25">
      <c r="C303" s="351"/>
      <c r="D303" s="342"/>
    </row>
    <row r="304" spans="3:4" x14ac:dyDescent="0.25">
      <c r="C304" s="351"/>
      <c r="D304" s="342"/>
    </row>
    <row r="305" spans="3:4" x14ac:dyDescent="0.25">
      <c r="C305" s="351"/>
      <c r="D305" s="342"/>
    </row>
    <row r="306" spans="3:4" x14ac:dyDescent="0.25">
      <c r="C306" s="351"/>
      <c r="D306" s="342"/>
    </row>
    <row r="307" spans="3:4" x14ac:dyDescent="0.25">
      <c r="C307" s="351"/>
      <c r="D307" s="342"/>
    </row>
  </sheetData>
  <autoFilter ref="A2:F307" xr:uid="{00000000-0009-0000-0000-00000C000000}"/>
  <mergeCells count="13">
    <mergeCell ref="G146:G163"/>
    <mergeCell ref="G74:G81"/>
    <mergeCell ref="G60:G73"/>
    <mergeCell ref="A1:F1"/>
    <mergeCell ref="G3:G22"/>
    <mergeCell ref="G23:G34"/>
    <mergeCell ref="G35:G47"/>
    <mergeCell ref="G48:G59"/>
    <mergeCell ref="G137:G145"/>
    <mergeCell ref="G126:G136"/>
    <mergeCell ref="G109:G125"/>
    <mergeCell ref="G98:G108"/>
    <mergeCell ref="G82:G97"/>
  </mergeCells>
  <phoneticPr fontId="3" type="noConversion"/>
  <conditionalFormatting sqref="F3:F91 F93:F307">
    <cfRule type="containsText" dxfId="73" priority="3" operator="containsText" text="Transferencia">
      <formula>NOT(ISERROR(SEARCH("Transferencia",F3)))</formula>
    </cfRule>
    <cfRule type="containsText" dxfId="72" priority="4" operator="containsText" text="Numerário">
      <formula>NOT(ISERROR(SEARCH("Numerário",F3)))</formula>
    </cfRule>
    <cfRule type="containsText" dxfId="71" priority="5" operator="containsText" text="Aposta">
      <formula>NOT(ISERROR(SEARCH("Aposta",F3)))</formula>
    </cfRule>
  </conditionalFormatting>
  <conditionalFormatting sqref="A1:A91 A93:A110 A113:A1048576">
    <cfRule type="containsText" dxfId="70" priority="1" operator="containsText" text="Premio">
      <formula>NOT(ISERROR(SEARCH("Premio",A1)))</formula>
    </cfRule>
    <cfRule type="containsText" dxfId="69" priority="2" operator="containsText" text="Aposta">
      <formula>NOT(ISERROR(SEARCH("Aposta",A1)))</formula>
    </cfRule>
  </conditionalFormatting>
  <pageMargins left="0.75" right="0.75" top="1" bottom="1" header="0" footer="0"/>
  <pageSetup paperSize="9" orientation="portrait" horizontalDpi="4294967292" verticalDpi="429496729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1"/>
  </sheetPr>
  <dimension ref="A1:P111"/>
  <sheetViews>
    <sheetView workbookViewId="0">
      <pane ySplit="7" topLeftCell="A8" activePane="bottomLeft" state="frozen"/>
      <selection pane="bottomLeft" activeCell="O79" sqref="O79"/>
    </sheetView>
  </sheetViews>
  <sheetFormatPr defaultColWidth="8.5703125" defaultRowHeight="15" x14ac:dyDescent="0.25"/>
  <cols>
    <col min="1" max="1" width="9.140625" customWidth="1"/>
    <col min="2" max="2" width="10.42578125" bestFit="1" customWidth="1"/>
    <col min="3" max="3" width="9.140625" customWidth="1"/>
    <col min="4" max="11" width="4.140625" style="72" customWidth="1"/>
    <col min="12" max="15" width="4.140625" style="6" customWidth="1"/>
    <col min="16" max="16" width="4.140625" customWidth="1"/>
  </cols>
  <sheetData>
    <row r="1" spans="1:16" x14ac:dyDescent="0.25">
      <c r="C1" s="1231" t="s">
        <v>30</v>
      </c>
      <c r="D1" s="1231"/>
      <c r="E1" s="1231"/>
      <c r="F1" s="1231"/>
      <c r="G1" s="1231"/>
      <c r="H1" s="1231"/>
      <c r="J1" s="1231" t="s">
        <v>31</v>
      </c>
      <c r="K1" s="1231"/>
      <c r="L1" s="1231"/>
      <c r="M1" s="1231"/>
      <c r="N1" s="1231"/>
      <c r="O1" s="1231"/>
      <c r="P1" s="1231"/>
    </row>
    <row r="2" spans="1:16" ht="15.75" thickBot="1" x14ac:dyDescent="0.3">
      <c r="D2" s="65"/>
      <c r="E2" s="65"/>
      <c r="F2" s="65"/>
      <c r="G2" s="65"/>
      <c r="H2" s="65"/>
      <c r="J2" s="66"/>
      <c r="K2" s="66"/>
      <c r="L2" s="64"/>
      <c r="M2" s="64"/>
      <c r="N2" s="64"/>
      <c r="O2" s="64"/>
      <c r="P2" s="64"/>
    </row>
    <row r="3" spans="1:16" ht="15.75" thickBot="1" x14ac:dyDescent="0.3">
      <c r="C3" s="12" t="s">
        <v>32</v>
      </c>
      <c r="D3" s="67">
        <v>8</v>
      </c>
      <c r="E3" s="67">
        <v>12</v>
      </c>
      <c r="F3" s="67">
        <v>13</v>
      </c>
      <c r="G3" s="67">
        <v>23</v>
      </c>
      <c r="H3" s="68">
        <v>45</v>
      </c>
      <c r="I3" s="69"/>
      <c r="J3" s="70">
        <v>2</v>
      </c>
      <c r="K3" s="67">
        <v>6</v>
      </c>
      <c r="L3" s="21">
        <v>10</v>
      </c>
      <c r="M3" s="20">
        <v>11</v>
      </c>
      <c r="N3" s="42"/>
      <c r="O3" s="41"/>
      <c r="P3" s="41"/>
    </row>
    <row r="4" spans="1:16" ht="15.75" thickBot="1" x14ac:dyDescent="0.3">
      <c r="D4" s="73"/>
      <c r="E4" s="73"/>
      <c r="F4" s="73"/>
      <c r="G4" s="73"/>
      <c r="H4" s="73"/>
      <c r="J4" s="73"/>
      <c r="K4" s="73"/>
      <c r="L4" s="40"/>
      <c r="M4" s="40"/>
      <c r="N4" s="40"/>
      <c r="O4" s="40"/>
      <c r="P4" s="40"/>
    </row>
    <row r="5" spans="1:16" ht="15.75" thickBot="1" x14ac:dyDescent="0.3">
      <c r="C5" s="12" t="s">
        <v>33</v>
      </c>
      <c r="D5" s="67">
        <v>8</v>
      </c>
      <c r="E5" s="67">
        <v>12</v>
      </c>
      <c r="F5" s="67">
        <v>13</v>
      </c>
      <c r="G5" s="67">
        <v>23</v>
      </c>
      <c r="H5" s="68">
        <v>45</v>
      </c>
      <c r="I5" s="69"/>
      <c r="J5" s="70">
        <v>1</v>
      </c>
      <c r="K5" s="67">
        <v>3</v>
      </c>
      <c r="L5" s="21">
        <v>4</v>
      </c>
      <c r="M5" s="21">
        <v>5</v>
      </c>
      <c r="N5" s="21">
        <v>7</v>
      </c>
      <c r="O5" s="21">
        <v>8</v>
      </c>
      <c r="P5" s="22">
        <v>9</v>
      </c>
    </row>
    <row r="6" spans="1:16" ht="15.75" thickBot="1" x14ac:dyDescent="0.3">
      <c r="L6"/>
      <c r="M6"/>
      <c r="N6"/>
      <c r="O6"/>
    </row>
    <row r="7" spans="1:16" ht="15.75" thickBot="1" x14ac:dyDescent="0.3">
      <c r="A7" s="97" t="s">
        <v>34</v>
      </c>
      <c r="B7" s="98"/>
      <c r="C7" s="97" t="s">
        <v>89</v>
      </c>
      <c r="D7" s="1232" t="s">
        <v>35</v>
      </c>
      <c r="E7" s="1233"/>
      <c r="F7" s="1234"/>
      <c r="G7" s="1234"/>
      <c r="H7" s="1234"/>
      <c r="I7" s="1234"/>
      <c r="J7" s="1234"/>
      <c r="K7" s="1235"/>
      <c r="L7"/>
      <c r="M7"/>
      <c r="N7"/>
      <c r="O7"/>
    </row>
    <row r="8" spans="1:16" ht="15.75" thickBot="1" x14ac:dyDescent="0.3">
      <c r="A8" s="1230">
        <v>1</v>
      </c>
      <c r="B8" s="371">
        <v>40911</v>
      </c>
      <c r="C8" s="220" t="s">
        <v>32</v>
      </c>
      <c r="D8" s="74">
        <v>3</v>
      </c>
      <c r="E8" s="75">
        <v>30</v>
      </c>
      <c r="F8" s="75">
        <v>42</v>
      </c>
      <c r="G8" s="251">
        <v>45</v>
      </c>
      <c r="H8" s="75">
        <v>49</v>
      </c>
      <c r="I8" s="75" t="s">
        <v>74</v>
      </c>
      <c r="J8" s="75">
        <v>5</v>
      </c>
      <c r="K8" s="250">
        <v>10</v>
      </c>
      <c r="L8"/>
      <c r="M8"/>
      <c r="N8"/>
      <c r="O8"/>
    </row>
    <row r="9" spans="1:16" ht="15.75" thickBot="1" x14ac:dyDescent="0.3">
      <c r="A9" s="1230"/>
      <c r="B9" s="370">
        <v>40914</v>
      </c>
      <c r="C9" s="225" t="s">
        <v>33</v>
      </c>
      <c r="D9" s="76">
        <v>1</v>
      </c>
      <c r="E9" s="77">
        <v>6</v>
      </c>
      <c r="F9" s="77">
        <v>10</v>
      </c>
      <c r="G9" s="317">
        <v>12</v>
      </c>
      <c r="H9" s="77">
        <v>31</v>
      </c>
      <c r="I9" s="77" t="s">
        <v>74</v>
      </c>
      <c r="J9" s="77">
        <v>2</v>
      </c>
      <c r="K9" s="318">
        <v>7</v>
      </c>
      <c r="L9"/>
      <c r="M9"/>
      <c r="N9"/>
      <c r="O9"/>
    </row>
    <row r="10" spans="1:16" ht="15.75" thickBot="1" x14ac:dyDescent="0.3">
      <c r="A10" s="1230">
        <v>2</v>
      </c>
      <c r="B10" s="371">
        <v>40918</v>
      </c>
      <c r="C10" s="220" t="s">
        <v>32</v>
      </c>
      <c r="D10" s="79">
        <v>4</v>
      </c>
      <c r="E10" s="80">
        <v>9</v>
      </c>
      <c r="F10" s="80">
        <v>10</v>
      </c>
      <c r="G10" s="80">
        <v>30</v>
      </c>
      <c r="H10" s="80">
        <v>40</v>
      </c>
      <c r="I10" s="80" t="s">
        <v>74</v>
      </c>
      <c r="J10" s="323">
        <v>2</v>
      </c>
      <c r="K10" s="81">
        <v>9</v>
      </c>
      <c r="L10"/>
      <c r="M10"/>
      <c r="N10"/>
      <c r="O10"/>
    </row>
    <row r="11" spans="1:16" ht="15.75" thickBot="1" x14ac:dyDescent="0.3">
      <c r="A11" s="1230"/>
      <c r="B11" s="370">
        <v>40921</v>
      </c>
      <c r="C11" s="225" t="s">
        <v>33</v>
      </c>
      <c r="D11" s="325">
        <v>13</v>
      </c>
      <c r="E11" s="83">
        <v>14</v>
      </c>
      <c r="F11" s="83">
        <v>21</v>
      </c>
      <c r="G11" s="83">
        <v>27</v>
      </c>
      <c r="H11" s="83">
        <v>39</v>
      </c>
      <c r="I11" s="83" t="s">
        <v>74</v>
      </c>
      <c r="J11" s="84">
        <v>6</v>
      </c>
      <c r="K11" s="324">
        <v>8</v>
      </c>
      <c r="L11"/>
      <c r="M11"/>
      <c r="N11"/>
      <c r="O11"/>
    </row>
    <row r="12" spans="1:16" ht="15.75" thickBot="1" x14ac:dyDescent="0.3">
      <c r="A12" s="1230">
        <v>3</v>
      </c>
      <c r="B12" s="371">
        <v>40925</v>
      </c>
      <c r="C12" s="220" t="s">
        <v>32</v>
      </c>
      <c r="D12" s="326">
        <v>12</v>
      </c>
      <c r="E12" s="90">
        <v>22</v>
      </c>
      <c r="F12" s="75">
        <v>30</v>
      </c>
      <c r="G12" s="75">
        <v>31</v>
      </c>
      <c r="H12" s="75">
        <v>44</v>
      </c>
      <c r="I12" s="75" t="s">
        <v>74</v>
      </c>
      <c r="J12" s="75">
        <v>5</v>
      </c>
      <c r="K12" s="250">
        <v>6</v>
      </c>
      <c r="L12"/>
      <c r="M12"/>
      <c r="N12"/>
      <c r="O12"/>
    </row>
    <row r="13" spans="1:16" ht="15.75" thickBot="1" x14ac:dyDescent="0.3">
      <c r="A13" s="1230"/>
      <c r="B13" s="370">
        <v>40928</v>
      </c>
      <c r="C13" s="225" t="s">
        <v>33</v>
      </c>
      <c r="D13" s="86">
        <v>2</v>
      </c>
      <c r="E13" s="77">
        <v>10</v>
      </c>
      <c r="F13" s="77">
        <v>22</v>
      </c>
      <c r="G13" s="77">
        <v>27</v>
      </c>
      <c r="H13" s="77">
        <v>28</v>
      </c>
      <c r="I13" s="77" t="s">
        <v>74</v>
      </c>
      <c r="J13" s="77">
        <v>6</v>
      </c>
      <c r="K13" s="318">
        <v>8</v>
      </c>
      <c r="L13"/>
      <c r="M13"/>
      <c r="N13"/>
      <c r="O13"/>
    </row>
    <row r="14" spans="1:16" ht="15.75" thickBot="1" x14ac:dyDescent="0.3">
      <c r="A14" s="1230">
        <v>4</v>
      </c>
      <c r="B14" s="371">
        <v>40932</v>
      </c>
      <c r="C14" s="220" t="s">
        <v>32</v>
      </c>
      <c r="D14" s="79">
        <v>1</v>
      </c>
      <c r="E14" s="80">
        <v>2</v>
      </c>
      <c r="F14" s="80">
        <v>6</v>
      </c>
      <c r="G14" s="80">
        <v>20</v>
      </c>
      <c r="H14" s="87">
        <v>36</v>
      </c>
      <c r="I14" s="80" t="s">
        <v>74</v>
      </c>
      <c r="J14" s="80">
        <v>8</v>
      </c>
      <c r="K14" s="329">
        <v>11</v>
      </c>
      <c r="L14"/>
      <c r="M14"/>
      <c r="N14"/>
      <c r="O14"/>
    </row>
    <row r="15" spans="1:16" ht="15.75" thickBot="1" x14ac:dyDescent="0.3">
      <c r="A15" s="1230"/>
      <c r="B15" s="370">
        <v>40935</v>
      </c>
      <c r="C15" s="225" t="s">
        <v>33</v>
      </c>
      <c r="D15" s="89">
        <v>10</v>
      </c>
      <c r="E15" s="330">
        <v>13</v>
      </c>
      <c r="F15" s="83">
        <v>19</v>
      </c>
      <c r="G15" s="83">
        <v>39</v>
      </c>
      <c r="H15" s="83">
        <v>44</v>
      </c>
      <c r="I15" s="83" t="s">
        <v>74</v>
      </c>
      <c r="J15" s="84">
        <v>2</v>
      </c>
      <c r="K15" s="85">
        <v>6</v>
      </c>
      <c r="L15"/>
      <c r="M15"/>
      <c r="N15"/>
      <c r="O15"/>
    </row>
    <row r="16" spans="1:16" ht="15.75" thickBot="1" x14ac:dyDescent="0.3">
      <c r="A16" s="1230">
        <v>5</v>
      </c>
      <c r="B16" s="371">
        <v>40939</v>
      </c>
      <c r="C16" s="220" t="s">
        <v>32</v>
      </c>
      <c r="D16" s="74">
        <v>9</v>
      </c>
      <c r="E16" s="75">
        <v>34</v>
      </c>
      <c r="F16" s="75">
        <v>38</v>
      </c>
      <c r="G16" s="75">
        <v>43</v>
      </c>
      <c r="H16" s="251">
        <v>45</v>
      </c>
      <c r="I16" s="75" t="s">
        <v>74</v>
      </c>
      <c r="J16" s="346">
        <v>2</v>
      </c>
      <c r="K16" s="91">
        <v>4</v>
      </c>
      <c r="L16"/>
      <c r="M16"/>
      <c r="N16"/>
      <c r="O16"/>
    </row>
    <row r="17" spans="1:15" ht="15.75" thickBot="1" x14ac:dyDescent="0.3">
      <c r="A17" s="1230"/>
      <c r="B17" s="370">
        <v>40942</v>
      </c>
      <c r="C17" s="225" t="s">
        <v>33</v>
      </c>
      <c r="D17" s="86">
        <v>16</v>
      </c>
      <c r="E17" s="77">
        <v>19</v>
      </c>
      <c r="F17" s="77">
        <v>20</v>
      </c>
      <c r="G17" s="77">
        <v>25</v>
      </c>
      <c r="H17" s="77">
        <v>28</v>
      </c>
      <c r="I17" s="77" t="s">
        <v>74</v>
      </c>
      <c r="J17" s="317">
        <v>1</v>
      </c>
      <c r="K17" s="78">
        <v>10</v>
      </c>
      <c r="L17"/>
      <c r="M17"/>
      <c r="N17"/>
      <c r="O17"/>
    </row>
    <row r="18" spans="1:15" ht="15.75" thickBot="1" x14ac:dyDescent="0.3">
      <c r="A18" s="1230">
        <v>6</v>
      </c>
      <c r="B18" s="371">
        <v>40946</v>
      </c>
      <c r="C18" s="220" t="s">
        <v>32</v>
      </c>
      <c r="D18" s="79">
        <v>3</v>
      </c>
      <c r="E18" s="80">
        <v>15</v>
      </c>
      <c r="F18" s="80">
        <v>17</v>
      </c>
      <c r="G18" s="80">
        <v>28</v>
      </c>
      <c r="H18" s="80">
        <v>33</v>
      </c>
      <c r="I18" s="80" t="s">
        <v>74</v>
      </c>
      <c r="J18" s="323">
        <v>2</v>
      </c>
      <c r="K18" s="88">
        <v>4</v>
      </c>
      <c r="L18"/>
      <c r="M18"/>
      <c r="N18"/>
      <c r="O18"/>
    </row>
    <row r="19" spans="1:15" ht="15.75" thickBot="1" x14ac:dyDescent="0.3">
      <c r="A19" s="1230"/>
      <c r="B19" s="370">
        <v>40949</v>
      </c>
      <c r="C19" s="225" t="s">
        <v>33</v>
      </c>
      <c r="D19" s="82">
        <v>3</v>
      </c>
      <c r="E19" s="330">
        <v>8</v>
      </c>
      <c r="F19" s="83">
        <v>14</v>
      </c>
      <c r="G19" s="83">
        <v>31</v>
      </c>
      <c r="H19" s="83">
        <v>41</v>
      </c>
      <c r="I19" s="83" t="s">
        <v>74</v>
      </c>
      <c r="J19" s="361">
        <v>7</v>
      </c>
      <c r="K19" s="92">
        <v>11</v>
      </c>
      <c r="L19"/>
      <c r="M19"/>
      <c r="N19"/>
      <c r="O19"/>
    </row>
    <row r="20" spans="1:15" ht="15.75" thickBot="1" x14ac:dyDescent="0.3">
      <c r="A20" s="1230">
        <v>7</v>
      </c>
      <c r="B20" s="371">
        <v>40953</v>
      </c>
      <c r="C20" s="220" t="s">
        <v>32</v>
      </c>
      <c r="D20" s="93">
        <v>14</v>
      </c>
      <c r="E20" s="75">
        <v>27</v>
      </c>
      <c r="F20" s="75">
        <v>36</v>
      </c>
      <c r="G20" s="75">
        <v>42</v>
      </c>
      <c r="H20" s="75">
        <v>46</v>
      </c>
      <c r="I20" s="75" t="s">
        <v>74</v>
      </c>
      <c r="J20" s="90">
        <v>8</v>
      </c>
      <c r="K20" s="362">
        <v>11</v>
      </c>
      <c r="L20"/>
      <c r="M20"/>
      <c r="N20"/>
      <c r="O20"/>
    </row>
    <row r="21" spans="1:15" ht="15.75" thickBot="1" x14ac:dyDescent="0.3">
      <c r="A21" s="1230"/>
      <c r="B21" s="370">
        <v>40956</v>
      </c>
      <c r="C21" s="225" t="s">
        <v>33</v>
      </c>
      <c r="D21" s="86">
        <v>4</v>
      </c>
      <c r="E21" s="77">
        <v>11</v>
      </c>
      <c r="F21" s="77">
        <v>28</v>
      </c>
      <c r="G21" s="77">
        <v>38</v>
      </c>
      <c r="H21" s="94">
        <v>47</v>
      </c>
      <c r="I21" s="77" t="s">
        <v>74</v>
      </c>
      <c r="J21" s="77">
        <v>10</v>
      </c>
      <c r="K21" s="78">
        <v>11</v>
      </c>
      <c r="L21"/>
      <c r="M21"/>
      <c r="N21"/>
      <c r="O21"/>
    </row>
    <row r="22" spans="1:15" ht="15.75" thickBot="1" x14ac:dyDescent="0.3">
      <c r="A22" s="1230">
        <v>8</v>
      </c>
      <c r="B22" s="371">
        <v>40960</v>
      </c>
      <c r="C22" s="220" t="s">
        <v>32</v>
      </c>
      <c r="D22" s="79">
        <v>11</v>
      </c>
      <c r="E22" s="80">
        <v>14</v>
      </c>
      <c r="F22" s="87">
        <v>24</v>
      </c>
      <c r="G22" s="80">
        <v>25</v>
      </c>
      <c r="H22" s="80">
        <v>29</v>
      </c>
      <c r="I22" s="80" t="s">
        <v>74</v>
      </c>
      <c r="J22" s="80">
        <v>7</v>
      </c>
      <c r="K22" s="329">
        <v>11</v>
      </c>
      <c r="L22"/>
      <c r="M22"/>
      <c r="N22"/>
      <c r="O22"/>
    </row>
    <row r="23" spans="1:15" ht="15.75" thickBot="1" x14ac:dyDescent="0.3">
      <c r="A23" s="1230"/>
      <c r="B23" s="370">
        <v>40963</v>
      </c>
      <c r="C23" s="225" t="s">
        <v>33</v>
      </c>
      <c r="D23" s="82">
        <v>3</v>
      </c>
      <c r="E23" s="83">
        <v>7</v>
      </c>
      <c r="F23" s="361">
        <v>12</v>
      </c>
      <c r="G23" s="83">
        <v>26</v>
      </c>
      <c r="H23" s="83">
        <v>34</v>
      </c>
      <c r="I23" s="83" t="s">
        <v>74</v>
      </c>
      <c r="J23" s="330">
        <v>8</v>
      </c>
      <c r="K23" s="85">
        <v>10</v>
      </c>
      <c r="L23"/>
      <c r="M23"/>
      <c r="N23"/>
      <c r="O23"/>
    </row>
    <row r="24" spans="1:15" ht="15.75" thickBot="1" x14ac:dyDescent="0.3">
      <c r="A24" s="1230">
        <v>9</v>
      </c>
      <c r="B24" s="371">
        <v>40967</v>
      </c>
      <c r="C24" s="220" t="s">
        <v>32</v>
      </c>
      <c r="D24" s="74">
        <v>1</v>
      </c>
      <c r="E24" s="75">
        <v>10</v>
      </c>
      <c r="F24" s="90">
        <v>17</v>
      </c>
      <c r="G24" s="75">
        <v>33</v>
      </c>
      <c r="H24" s="75">
        <v>48</v>
      </c>
      <c r="I24" s="75" t="s">
        <v>74</v>
      </c>
      <c r="J24" s="251">
        <v>2</v>
      </c>
      <c r="K24" s="91">
        <v>3</v>
      </c>
      <c r="L24"/>
      <c r="M24"/>
      <c r="N24"/>
      <c r="O24"/>
    </row>
    <row r="25" spans="1:15" ht="15.75" thickBot="1" x14ac:dyDescent="0.3">
      <c r="A25" s="1230"/>
      <c r="B25" s="370">
        <v>40970</v>
      </c>
      <c r="C25" s="225" t="s">
        <v>33</v>
      </c>
      <c r="D25" s="76">
        <v>5</v>
      </c>
      <c r="E25" s="77">
        <v>6</v>
      </c>
      <c r="F25" s="77">
        <v>11</v>
      </c>
      <c r="G25" s="77">
        <v>30</v>
      </c>
      <c r="H25" s="77">
        <v>44</v>
      </c>
      <c r="I25" s="77" t="s">
        <v>74</v>
      </c>
      <c r="J25" s="77">
        <v>2</v>
      </c>
      <c r="K25" s="95">
        <v>6</v>
      </c>
      <c r="L25"/>
      <c r="M25"/>
      <c r="N25"/>
      <c r="O25"/>
    </row>
    <row r="26" spans="1:15" ht="15.75" thickBot="1" x14ac:dyDescent="0.3">
      <c r="A26" s="1230">
        <v>10</v>
      </c>
      <c r="B26" s="371">
        <v>40974</v>
      </c>
      <c r="C26" s="220" t="s">
        <v>32</v>
      </c>
      <c r="D26" s="372">
        <v>23</v>
      </c>
      <c r="E26" s="80">
        <v>24</v>
      </c>
      <c r="F26" s="80">
        <v>27</v>
      </c>
      <c r="G26" s="80">
        <v>37</v>
      </c>
      <c r="H26" s="80">
        <v>47</v>
      </c>
      <c r="I26" s="80" t="s">
        <v>74</v>
      </c>
      <c r="J26" s="323">
        <v>2</v>
      </c>
      <c r="K26" s="329">
        <v>6</v>
      </c>
      <c r="L26"/>
      <c r="M26"/>
      <c r="N26"/>
      <c r="O26"/>
    </row>
    <row r="27" spans="1:15" ht="15.75" thickBot="1" x14ac:dyDescent="0.3">
      <c r="A27" s="1230"/>
      <c r="B27" s="369" t="s">
        <v>347</v>
      </c>
      <c r="C27" s="225" t="s">
        <v>33</v>
      </c>
      <c r="D27" s="82">
        <v>3</v>
      </c>
      <c r="E27" s="84">
        <v>32</v>
      </c>
      <c r="F27" s="83">
        <v>36</v>
      </c>
      <c r="G27" s="83">
        <v>39</v>
      </c>
      <c r="H27" s="83">
        <v>47</v>
      </c>
      <c r="I27" s="83" t="s">
        <v>74</v>
      </c>
      <c r="J27" s="83">
        <v>6</v>
      </c>
      <c r="K27" s="324">
        <v>9</v>
      </c>
      <c r="L27"/>
      <c r="M27"/>
      <c r="N27"/>
      <c r="O27"/>
    </row>
    <row r="28" spans="1:15" ht="15.75" thickBot="1" x14ac:dyDescent="0.3">
      <c r="A28" s="1230">
        <v>11</v>
      </c>
      <c r="B28" s="371">
        <v>40981</v>
      </c>
      <c r="C28" s="220" t="s">
        <v>32</v>
      </c>
      <c r="D28" s="74">
        <v>1</v>
      </c>
      <c r="E28" s="75">
        <v>10</v>
      </c>
      <c r="F28" s="75">
        <v>25</v>
      </c>
      <c r="G28" s="75">
        <v>43</v>
      </c>
      <c r="H28" s="75">
        <v>47</v>
      </c>
      <c r="I28" s="75" t="s">
        <v>74</v>
      </c>
      <c r="J28" s="75">
        <v>8</v>
      </c>
      <c r="K28" s="71">
        <v>9</v>
      </c>
      <c r="L28"/>
      <c r="M28"/>
      <c r="N28"/>
      <c r="O28"/>
    </row>
    <row r="29" spans="1:15" ht="15.75" thickBot="1" x14ac:dyDescent="0.3">
      <c r="A29" s="1230"/>
      <c r="B29" s="370">
        <v>40984</v>
      </c>
      <c r="C29" s="225" t="s">
        <v>33</v>
      </c>
      <c r="D29" s="76">
        <v>3</v>
      </c>
      <c r="E29" s="77">
        <v>4</v>
      </c>
      <c r="F29" s="317">
        <v>12</v>
      </c>
      <c r="G29" s="317">
        <v>23</v>
      </c>
      <c r="H29" s="77">
        <v>50</v>
      </c>
      <c r="I29" s="77" t="s">
        <v>74</v>
      </c>
      <c r="J29" s="317">
        <v>4</v>
      </c>
      <c r="K29" s="380">
        <v>7</v>
      </c>
      <c r="L29"/>
      <c r="M29"/>
      <c r="N29"/>
      <c r="O29"/>
    </row>
    <row r="30" spans="1:15" ht="15.75" thickBot="1" x14ac:dyDescent="0.3">
      <c r="A30" s="1230">
        <v>12</v>
      </c>
      <c r="B30" s="371">
        <v>40988</v>
      </c>
      <c r="C30" s="220" t="s">
        <v>32</v>
      </c>
      <c r="D30" s="79">
        <v>15</v>
      </c>
      <c r="E30" s="87">
        <v>16</v>
      </c>
      <c r="F30" s="87">
        <v>28</v>
      </c>
      <c r="G30" s="80">
        <v>30</v>
      </c>
      <c r="H30" s="80">
        <v>46</v>
      </c>
      <c r="I30" s="80" t="s">
        <v>74</v>
      </c>
      <c r="J30" s="80">
        <v>3</v>
      </c>
      <c r="K30" s="81">
        <v>4</v>
      </c>
      <c r="L30"/>
      <c r="M30"/>
      <c r="N30"/>
      <c r="O30"/>
    </row>
    <row r="31" spans="1:15" ht="15.75" thickBot="1" x14ac:dyDescent="0.3">
      <c r="A31" s="1230"/>
      <c r="B31" s="370">
        <v>40991</v>
      </c>
      <c r="C31" s="225" t="s">
        <v>33</v>
      </c>
      <c r="D31" s="82">
        <v>9</v>
      </c>
      <c r="E31" s="83">
        <v>15</v>
      </c>
      <c r="F31" s="330">
        <v>23</v>
      </c>
      <c r="G31" s="83">
        <v>31</v>
      </c>
      <c r="H31" s="83">
        <v>50</v>
      </c>
      <c r="I31" s="83" t="s">
        <v>74</v>
      </c>
      <c r="J31" s="330">
        <v>8</v>
      </c>
      <c r="K31" s="92">
        <v>11</v>
      </c>
      <c r="L31"/>
      <c r="M31"/>
      <c r="N31"/>
      <c r="O31"/>
    </row>
    <row r="32" spans="1:15" ht="15.75" thickBot="1" x14ac:dyDescent="0.3">
      <c r="A32" s="1230">
        <v>13</v>
      </c>
      <c r="B32" s="371">
        <v>40995</v>
      </c>
      <c r="C32" s="220" t="s">
        <v>32</v>
      </c>
      <c r="D32" s="74">
        <v>24</v>
      </c>
      <c r="E32" s="75">
        <v>27</v>
      </c>
      <c r="F32" s="75">
        <v>29</v>
      </c>
      <c r="G32" s="75">
        <v>34</v>
      </c>
      <c r="H32" s="75">
        <v>36</v>
      </c>
      <c r="I32" s="75" t="s">
        <v>74</v>
      </c>
      <c r="J32" s="75">
        <v>7</v>
      </c>
      <c r="K32" s="71">
        <v>8</v>
      </c>
      <c r="L32"/>
      <c r="M32"/>
      <c r="N32"/>
      <c r="O32"/>
    </row>
    <row r="33" spans="1:15" ht="15.75" thickBot="1" x14ac:dyDescent="0.3">
      <c r="A33" s="1230"/>
      <c r="B33" s="370">
        <v>41000</v>
      </c>
      <c r="C33" s="225" t="s">
        <v>33</v>
      </c>
      <c r="D33" s="76">
        <v>4</v>
      </c>
      <c r="E33" s="94">
        <v>17</v>
      </c>
      <c r="F33" s="317">
        <v>23</v>
      </c>
      <c r="G33" s="77">
        <v>36</v>
      </c>
      <c r="H33" s="77">
        <v>46</v>
      </c>
      <c r="I33" s="77" t="s">
        <v>74</v>
      </c>
      <c r="J33" s="77">
        <v>6</v>
      </c>
      <c r="K33" s="78">
        <v>10</v>
      </c>
      <c r="L33"/>
      <c r="M33"/>
      <c r="N33"/>
      <c r="O33"/>
    </row>
    <row r="34" spans="1:15" ht="15.75" thickBot="1" x14ac:dyDescent="0.3">
      <c r="A34" s="1230">
        <v>14</v>
      </c>
      <c r="B34" s="371">
        <v>41002</v>
      </c>
      <c r="C34" s="220" t="s">
        <v>32</v>
      </c>
      <c r="D34" s="96">
        <v>1</v>
      </c>
      <c r="E34" s="323">
        <v>8</v>
      </c>
      <c r="F34" s="80">
        <v>18</v>
      </c>
      <c r="G34" s="80">
        <v>25</v>
      </c>
      <c r="H34" s="80">
        <v>30</v>
      </c>
      <c r="I34" s="80" t="s">
        <v>74</v>
      </c>
      <c r="J34" s="323">
        <v>9</v>
      </c>
      <c r="K34" s="81">
        <v>10</v>
      </c>
      <c r="L34"/>
      <c r="M34"/>
      <c r="N34"/>
      <c r="O34"/>
    </row>
    <row r="35" spans="1:15" ht="15.75" thickBot="1" x14ac:dyDescent="0.3">
      <c r="A35" s="1230"/>
      <c r="B35" s="370">
        <v>41006</v>
      </c>
      <c r="C35" s="225" t="s">
        <v>33</v>
      </c>
      <c r="D35" s="82">
        <v>11</v>
      </c>
      <c r="E35" s="83">
        <v>20</v>
      </c>
      <c r="F35" s="83">
        <v>30</v>
      </c>
      <c r="G35" s="83">
        <v>35</v>
      </c>
      <c r="H35" s="330">
        <v>45</v>
      </c>
      <c r="I35" s="83" t="s">
        <v>74</v>
      </c>
      <c r="J35" s="84">
        <v>2</v>
      </c>
      <c r="K35" s="324">
        <v>3</v>
      </c>
      <c r="L35"/>
      <c r="M35"/>
      <c r="N35"/>
      <c r="O35"/>
    </row>
    <row r="36" spans="1:15" ht="15.75" thickBot="1" x14ac:dyDescent="0.3">
      <c r="A36" s="1230">
        <v>15</v>
      </c>
      <c r="B36" s="371">
        <v>41009</v>
      </c>
      <c r="C36" s="220" t="s">
        <v>32</v>
      </c>
      <c r="D36" s="74">
        <v>22</v>
      </c>
      <c r="E36" s="75">
        <v>25</v>
      </c>
      <c r="F36" s="90">
        <v>27</v>
      </c>
      <c r="G36" s="75">
        <v>36</v>
      </c>
      <c r="H36" s="75">
        <v>37</v>
      </c>
      <c r="I36" s="75" t="s">
        <v>74</v>
      </c>
      <c r="J36" s="90">
        <v>5</v>
      </c>
      <c r="K36" s="91">
        <v>9</v>
      </c>
      <c r="L36"/>
      <c r="M36"/>
      <c r="N36"/>
      <c r="O36"/>
    </row>
    <row r="37" spans="1:15" ht="15.75" thickBot="1" x14ac:dyDescent="0.3">
      <c r="A37" s="1230"/>
      <c r="B37" s="370">
        <v>41012</v>
      </c>
      <c r="C37" s="225" t="s">
        <v>33</v>
      </c>
      <c r="D37" s="403">
        <v>8</v>
      </c>
      <c r="E37" s="317">
        <v>13</v>
      </c>
      <c r="F37" s="77">
        <v>26</v>
      </c>
      <c r="G37" s="77">
        <v>39</v>
      </c>
      <c r="H37" s="77">
        <v>43</v>
      </c>
      <c r="I37" s="77" t="s">
        <v>74</v>
      </c>
      <c r="J37" s="317">
        <v>3</v>
      </c>
      <c r="K37" s="318">
        <v>5</v>
      </c>
      <c r="L37"/>
      <c r="M37"/>
      <c r="N37"/>
      <c r="O37"/>
    </row>
    <row r="38" spans="1:15" ht="15.75" thickBot="1" x14ac:dyDescent="0.3">
      <c r="A38" s="1230">
        <v>16</v>
      </c>
      <c r="B38" s="371">
        <v>41016</v>
      </c>
      <c r="C38" s="220" t="s">
        <v>32</v>
      </c>
      <c r="D38" s="79">
        <v>10</v>
      </c>
      <c r="E38" s="80">
        <v>28</v>
      </c>
      <c r="F38" s="80">
        <v>33</v>
      </c>
      <c r="G38" s="80">
        <v>48</v>
      </c>
      <c r="H38" s="80">
        <v>49</v>
      </c>
      <c r="I38" s="80" t="s">
        <v>74</v>
      </c>
      <c r="J38" s="80">
        <v>1</v>
      </c>
      <c r="K38" s="329">
        <v>10</v>
      </c>
      <c r="L38"/>
      <c r="M38"/>
      <c r="N38"/>
      <c r="O38"/>
    </row>
    <row r="39" spans="1:15" ht="15.75" thickBot="1" x14ac:dyDescent="0.3">
      <c r="A39" s="1230"/>
      <c r="B39" s="370">
        <v>41020</v>
      </c>
      <c r="C39" s="225" t="s">
        <v>33</v>
      </c>
      <c r="D39" s="82">
        <v>3</v>
      </c>
      <c r="E39" s="83">
        <v>6</v>
      </c>
      <c r="F39" s="83">
        <v>29</v>
      </c>
      <c r="G39" s="83">
        <v>32</v>
      </c>
      <c r="H39" s="83">
        <v>41</v>
      </c>
      <c r="I39" s="83" t="s">
        <v>74</v>
      </c>
      <c r="J39" s="83">
        <v>10</v>
      </c>
      <c r="K39" s="92">
        <v>11</v>
      </c>
      <c r="L39"/>
      <c r="M39"/>
      <c r="N39"/>
      <c r="O39"/>
    </row>
    <row r="40" spans="1:15" ht="15.75" thickBot="1" x14ac:dyDescent="0.3">
      <c r="A40" s="1230">
        <v>17</v>
      </c>
      <c r="B40" s="371">
        <v>41023</v>
      </c>
      <c r="C40" s="220" t="s">
        <v>32</v>
      </c>
      <c r="D40" s="74">
        <v>8</v>
      </c>
      <c r="E40" s="75">
        <v>9</v>
      </c>
      <c r="F40" s="75">
        <v>24</v>
      </c>
      <c r="G40" s="75">
        <v>43</v>
      </c>
      <c r="H40" s="75">
        <v>48</v>
      </c>
      <c r="I40" s="75" t="s">
        <v>74</v>
      </c>
      <c r="J40" s="90">
        <v>3</v>
      </c>
      <c r="K40" s="71">
        <v>5</v>
      </c>
      <c r="L40"/>
      <c r="M40"/>
      <c r="N40"/>
      <c r="O40"/>
    </row>
    <row r="41" spans="1:15" ht="15.75" thickBot="1" x14ac:dyDescent="0.3">
      <c r="A41" s="1230"/>
      <c r="B41" s="370">
        <v>41026</v>
      </c>
      <c r="C41" s="225" t="s">
        <v>33</v>
      </c>
      <c r="D41" s="86">
        <v>20</v>
      </c>
      <c r="E41" s="77">
        <v>27</v>
      </c>
      <c r="F41" s="77">
        <v>30</v>
      </c>
      <c r="G41" s="77">
        <v>36</v>
      </c>
      <c r="H41" s="77">
        <v>43</v>
      </c>
      <c r="I41" s="77" t="s">
        <v>74</v>
      </c>
      <c r="J41" s="317">
        <v>1</v>
      </c>
      <c r="K41" s="78">
        <v>6</v>
      </c>
      <c r="L41"/>
      <c r="M41"/>
      <c r="N41"/>
      <c r="O41"/>
    </row>
    <row r="42" spans="1:15" ht="15.75" thickBot="1" x14ac:dyDescent="0.3">
      <c r="A42" s="1230">
        <v>18</v>
      </c>
      <c r="B42" s="371">
        <v>41030</v>
      </c>
      <c r="C42" s="220" t="s">
        <v>32</v>
      </c>
      <c r="D42" s="79">
        <v>4</v>
      </c>
      <c r="E42" s="80">
        <v>5</v>
      </c>
      <c r="F42" s="87">
        <v>15</v>
      </c>
      <c r="G42" s="80">
        <v>19</v>
      </c>
      <c r="H42" s="80">
        <v>41</v>
      </c>
      <c r="I42" s="80" t="s">
        <v>74</v>
      </c>
      <c r="J42" s="80">
        <v>9</v>
      </c>
      <c r="K42" s="426">
        <v>11</v>
      </c>
      <c r="L42"/>
      <c r="M42"/>
      <c r="N42"/>
      <c r="O42"/>
    </row>
    <row r="43" spans="1:15" ht="15.75" thickBot="1" x14ac:dyDescent="0.3">
      <c r="A43" s="1230"/>
      <c r="B43" s="370">
        <v>41033</v>
      </c>
      <c r="C43" s="225" t="s">
        <v>33</v>
      </c>
      <c r="D43" s="89">
        <v>3</v>
      </c>
      <c r="E43" s="83">
        <v>26</v>
      </c>
      <c r="F43" s="83">
        <v>39</v>
      </c>
      <c r="G43" s="83">
        <v>40</v>
      </c>
      <c r="H43" s="83">
        <v>41</v>
      </c>
      <c r="I43" s="83" t="s">
        <v>74</v>
      </c>
      <c r="J43" s="361">
        <v>1</v>
      </c>
      <c r="K43" s="85">
        <v>2</v>
      </c>
      <c r="L43"/>
      <c r="M43"/>
      <c r="N43"/>
      <c r="O43"/>
    </row>
    <row r="44" spans="1:15" ht="15.75" thickBot="1" x14ac:dyDescent="0.3">
      <c r="A44" s="1230">
        <v>19</v>
      </c>
      <c r="B44" s="371">
        <v>41037</v>
      </c>
      <c r="C44" s="220" t="s">
        <v>32</v>
      </c>
      <c r="D44" s="93">
        <v>3</v>
      </c>
      <c r="E44" s="75">
        <v>21</v>
      </c>
      <c r="F44" s="75">
        <v>34</v>
      </c>
      <c r="G44" s="75">
        <v>38</v>
      </c>
      <c r="H44" s="75">
        <v>48</v>
      </c>
      <c r="I44" s="75" t="s">
        <v>74</v>
      </c>
      <c r="J44" s="75">
        <v>5</v>
      </c>
      <c r="K44" s="91">
        <v>8</v>
      </c>
      <c r="L44"/>
      <c r="M44"/>
      <c r="N44"/>
      <c r="O44"/>
    </row>
    <row r="45" spans="1:15" ht="15.75" thickBot="1" x14ac:dyDescent="0.3">
      <c r="A45" s="1230"/>
      <c r="B45" s="370">
        <v>41040</v>
      </c>
      <c r="C45" s="225" t="s">
        <v>33</v>
      </c>
      <c r="D45" s="86">
        <v>1</v>
      </c>
      <c r="E45" s="317">
        <v>13</v>
      </c>
      <c r="F45" s="77">
        <v>17</v>
      </c>
      <c r="G45" s="77">
        <v>38</v>
      </c>
      <c r="H45" s="77">
        <v>44</v>
      </c>
      <c r="I45" s="77" t="s">
        <v>74</v>
      </c>
      <c r="J45" s="77">
        <v>2</v>
      </c>
      <c r="K45" s="78">
        <v>11</v>
      </c>
      <c r="L45"/>
      <c r="M45"/>
      <c r="N45"/>
      <c r="O45"/>
    </row>
    <row r="46" spans="1:15" ht="15.75" thickBot="1" x14ac:dyDescent="0.3">
      <c r="A46" s="1230">
        <v>20</v>
      </c>
      <c r="B46" s="371">
        <v>41044</v>
      </c>
      <c r="C46" s="220" t="s">
        <v>32</v>
      </c>
      <c r="D46" s="79">
        <v>2</v>
      </c>
      <c r="E46" s="80">
        <v>11</v>
      </c>
      <c r="F46" s="323">
        <v>13</v>
      </c>
      <c r="G46" s="80">
        <v>26</v>
      </c>
      <c r="H46" s="80">
        <v>50</v>
      </c>
      <c r="I46" s="80" t="s">
        <v>74</v>
      </c>
      <c r="J46" s="323">
        <v>2</v>
      </c>
      <c r="K46" s="88">
        <v>5</v>
      </c>
      <c r="L46"/>
      <c r="M46"/>
      <c r="N46"/>
      <c r="O46"/>
    </row>
    <row r="47" spans="1:15" ht="15.75" thickBot="1" x14ac:dyDescent="0.3">
      <c r="A47" s="1230"/>
      <c r="B47" s="370">
        <v>41047</v>
      </c>
      <c r="C47" s="225" t="s">
        <v>33</v>
      </c>
      <c r="D47" s="431">
        <v>13</v>
      </c>
      <c r="E47" s="83">
        <v>29</v>
      </c>
      <c r="F47" s="83">
        <v>43</v>
      </c>
      <c r="G47" s="83">
        <v>47</v>
      </c>
      <c r="H47" s="83">
        <v>50</v>
      </c>
      <c r="I47" s="83" t="s">
        <v>74</v>
      </c>
      <c r="J47" s="361">
        <v>9</v>
      </c>
      <c r="K47" s="85">
        <v>11</v>
      </c>
      <c r="L47"/>
      <c r="M47"/>
      <c r="N47"/>
      <c r="O47"/>
    </row>
    <row r="48" spans="1:15" ht="15.75" thickBot="1" x14ac:dyDescent="0.3">
      <c r="A48" s="1230">
        <v>21</v>
      </c>
      <c r="B48" s="371">
        <v>41051</v>
      </c>
      <c r="C48" s="220" t="s">
        <v>32</v>
      </c>
      <c r="D48" s="74">
        <v>16</v>
      </c>
      <c r="E48" s="75">
        <v>31</v>
      </c>
      <c r="F48" s="75">
        <v>32</v>
      </c>
      <c r="G48" s="75">
        <v>37</v>
      </c>
      <c r="H48" s="75">
        <v>41</v>
      </c>
      <c r="I48" s="75" t="s">
        <v>74</v>
      </c>
      <c r="J48" s="75">
        <v>1</v>
      </c>
      <c r="K48" s="91">
        <v>7</v>
      </c>
      <c r="L48"/>
      <c r="M48"/>
      <c r="N48"/>
      <c r="O48"/>
    </row>
    <row r="49" spans="1:15" ht="15.75" thickBot="1" x14ac:dyDescent="0.3">
      <c r="A49" s="1230"/>
      <c r="B49" s="370">
        <v>41054</v>
      </c>
      <c r="C49" s="225" t="s">
        <v>33</v>
      </c>
      <c r="D49" s="432">
        <v>12</v>
      </c>
      <c r="E49" s="77">
        <v>22</v>
      </c>
      <c r="F49" s="77">
        <v>35</v>
      </c>
      <c r="G49" s="77">
        <v>46</v>
      </c>
      <c r="H49" s="77">
        <v>49</v>
      </c>
      <c r="I49" s="77" t="s">
        <v>74</v>
      </c>
      <c r="J49" s="77">
        <v>2</v>
      </c>
      <c r="K49" s="380">
        <v>8</v>
      </c>
      <c r="L49"/>
      <c r="M49"/>
      <c r="N49"/>
      <c r="O49"/>
    </row>
    <row r="50" spans="1:15" ht="15.75" thickBot="1" x14ac:dyDescent="0.3">
      <c r="A50" s="1230">
        <v>22</v>
      </c>
      <c r="B50" s="371">
        <v>41058</v>
      </c>
      <c r="C50" s="220" t="s">
        <v>32</v>
      </c>
      <c r="D50" s="372">
        <v>8</v>
      </c>
      <c r="E50" s="80">
        <v>15</v>
      </c>
      <c r="F50" s="80">
        <v>17</v>
      </c>
      <c r="G50" s="80">
        <v>25</v>
      </c>
      <c r="H50" s="80">
        <v>28</v>
      </c>
      <c r="I50" s="80" t="s">
        <v>74</v>
      </c>
      <c r="J50" s="80">
        <v>3</v>
      </c>
      <c r="K50" s="329">
        <v>11</v>
      </c>
      <c r="L50"/>
      <c r="M50"/>
      <c r="N50"/>
      <c r="O50"/>
    </row>
    <row r="51" spans="1:15" ht="15.75" thickBot="1" x14ac:dyDescent="0.3">
      <c r="A51" s="1230"/>
      <c r="B51" s="370">
        <v>41061</v>
      </c>
      <c r="C51" s="225" t="s">
        <v>33</v>
      </c>
      <c r="D51" s="82">
        <v>2</v>
      </c>
      <c r="E51" s="83">
        <v>4</v>
      </c>
      <c r="F51" s="83">
        <v>14</v>
      </c>
      <c r="G51" s="83">
        <v>26</v>
      </c>
      <c r="H51" s="83">
        <v>36</v>
      </c>
      <c r="I51" s="83" t="s">
        <v>74</v>
      </c>
      <c r="J51" s="330">
        <v>9</v>
      </c>
      <c r="K51" s="85">
        <v>10</v>
      </c>
      <c r="L51"/>
      <c r="M51"/>
      <c r="N51"/>
      <c r="O51"/>
    </row>
    <row r="52" spans="1:15" ht="15.75" thickBot="1" x14ac:dyDescent="0.3">
      <c r="A52" s="1230">
        <v>23</v>
      </c>
      <c r="B52" s="371">
        <v>41065</v>
      </c>
      <c r="C52" s="220" t="s">
        <v>32</v>
      </c>
      <c r="D52" s="326">
        <v>13</v>
      </c>
      <c r="E52" s="75">
        <v>34</v>
      </c>
      <c r="F52" s="75">
        <v>37</v>
      </c>
      <c r="G52" s="75">
        <v>47</v>
      </c>
      <c r="H52" s="75">
        <v>49</v>
      </c>
      <c r="I52" s="75" t="s">
        <v>74</v>
      </c>
      <c r="J52" s="75">
        <v>8</v>
      </c>
      <c r="K52" s="91">
        <v>9</v>
      </c>
      <c r="L52"/>
      <c r="M52"/>
      <c r="N52"/>
      <c r="O52"/>
    </row>
    <row r="53" spans="1:15" ht="15.75" thickBot="1" x14ac:dyDescent="0.3">
      <c r="A53" s="1230"/>
      <c r="B53" s="370">
        <v>41068</v>
      </c>
      <c r="C53" s="225" t="s">
        <v>33</v>
      </c>
      <c r="D53" s="76">
        <v>5</v>
      </c>
      <c r="E53" s="77">
        <v>11</v>
      </c>
      <c r="F53" s="77">
        <v>22</v>
      </c>
      <c r="G53" s="77">
        <v>34</v>
      </c>
      <c r="H53" s="77">
        <v>40</v>
      </c>
      <c r="I53" s="77" t="s">
        <v>74</v>
      </c>
      <c r="J53" s="317">
        <v>9</v>
      </c>
      <c r="K53" s="78">
        <v>11</v>
      </c>
      <c r="L53"/>
      <c r="M53"/>
      <c r="N53"/>
      <c r="O53"/>
    </row>
    <row r="54" spans="1:15" ht="15.75" thickBot="1" x14ac:dyDescent="0.3">
      <c r="A54" s="1230">
        <v>24</v>
      </c>
      <c r="B54" s="371">
        <v>41073</v>
      </c>
      <c r="C54" s="220" t="s">
        <v>32</v>
      </c>
      <c r="D54" s="372">
        <v>8</v>
      </c>
      <c r="E54" s="80">
        <v>15</v>
      </c>
      <c r="F54" s="80">
        <v>26</v>
      </c>
      <c r="G54" s="80">
        <v>30</v>
      </c>
      <c r="H54" s="80">
        <v>48</v>
      </c>
      <c r="I54" s="80" t="s">
        <v>74</v>
      </c>
      <c r="J54" s="80">
        <v>9</v>
      </c>
      <c r="K54" s="329">
        <v>10</v>
      </c>
      <c r="L54"/>
      <c r="M54"/>
      <c r="N54"/>
      <c r="O54"/>
    </row>
    <row r="55" spans="1:15" ht="15.75" thickBot="1" x14ac:dyDescent="0.3">
      <c r="A55" s="1230"/>
      <c r="B55" s="370">
        <v>41075</v>
      </c>
      <c r="C55" s="225" t="s">
        <v>33</v>
      </c>
      <c r="D55" s="89">
        <v>10</v>
      </c>
      <c r="E55" s="83">
        <v>22</v>
      </c>
      <c r="F55" s="83">
        <v>27</v>
      </c>
      <c r="G55" s="83">
        <v>38</v>
      </c>
      <c r="H55" s="83">
        <v>48</v>
      </c>
      <c r="I55" s="83" t="s">
        <v>74</v>
      </c>
      <c r="J55" s="361">
        <v>3</v>
      </c>
      <c r="K55" s="324">
        <v>7</v>
      </c>
      <c r="L55"/>
      <c r="M55"/>
      <c r="N55"/>
      <c r="O55"/>
    </row>
    <row r="56" spans="1:15" ht="15.75" thickBot="1" x14ac:dyDescent="0.3">
      <c r="A56" s="1230">
        <v>25</v>
      </c>
      <c r="B56" s="371">
        <v>41079</v>
      </c>
      <c r="C56" s="220" t="s">
        <v>32</v>
      </c>
      <c r="D56" s="74">
        <v>7</v>
      </c>
      <c r="E56" s="75">
        <v>17</v>
      </c>
      <c r="F56" s="75">
        <v>20</v>
      </c>
      <c r="G56" s="75">
        <v>35</v>
      </c>
      <c r="H56" s="75">
        <v>50</v>
      </c>
      <c r="I56" s="75" t="s">
        <v>74</v>
      </c>
      <c r="J56" s="75">
        <v>5</v>
      </c>
      <c r="K56" s="362">
        <v>11</v>
      </c>
      <c r="L56"/>
      <c r="M56"/>
      <c r="N56"/>
      <c r="O56"/>
    </row>
    <row r="57" spans="1:15" ht="15.75" thickBot="1" x14ac:dyDescent="0.3">
      <c r="A57" s="1230"/>
      <c r="B57" s="370">
        <v>41082</v>
      </c>
      <c r="C57" s="225" t="s">
        <v>33</v>
      </c>
      <c r="D57" s="86">
        <v>14</v>
      </c>
      <c r="E57" s="77">
        <v>18</v>
      </c>
      <c r="F57" s="77">
        <v>19</v>
      </c>
      <c r="G57" s="77">
        <v>43</v>
      </c>
      <c r="H57" s="77">
        <v>49</v>
      </c>
      <c r="I57" s="77" t="s">
        <v>74</v>
      </c>
      <c r="J57" s="317">
        <v>3</v>
      </c>
      <c r="K57" s="318">
        <v>7</v>
      </c>
      <c r="L57"/>
      <c r="M57"/>
      <c r="N57"/>
      <c r="O57"/>
    </row>
    <row r="58" spans="1:15" ht="15.75" thickBot="1" x14ac:dyDescent="0.3">
      <c r="A58" s="1230">
        <v>26</v>
      </c>
      <c r="B58" s="371">
        <v>41086</v>
      </c>
      <c r="C58" s="220" t="s">
        <v>32</v>
      </c>
      <c r="D58" s="79">
        <v>1</v>
      </c>
      <c r="E58" s="80">
        <v>11</v>
      </c>
      <c r="F58" s="80">
        <v>20</v>
      </c>
      <c r="G58" s="80">
        <v>22</v>
      </c>
      <c r="H58" s="80">
        <v>35</v>
      </c>
      <c r="I58" s="80" t="s">
        <v>74</v>
      </c>
      <c r="J58" s="80">
        <v>8</v>
      </c>
      <c r="K58" s="329">
        <v>10</v>
      </c>
      <c r="L58"/>
      <c r="M58"/>
      <c r="N58"/>
      <c r="O58"/>
    </row>
    <row r="59" spans="1:15" ht="15.75" thickBot="1" x14ac:dyDescent="0.3">
      <c r="A59" s="1230"/>
      <c r="B59" s="370">
        <v>41089</v>
      </c>
      <c r="C59" s="225" t="s">
        <v>33</v>
      </c>
      <c r="D59" s="82">
        <v>14</v>
      </c>
      <c r="E59" s="83">
        <v>17</v>
      </c>
      <c r="F59" s="83">
        <v>28</v>
      </c>
      <c r="G59" s="83">
        <v>29</v>
      </c>
      <c r="H59" s="83">
        <v>39</v>
      </c>
      <c r="I59" s="83" t="s">
        <v>74</v>
      </c>
      <c r="J59" s="330">
        <v>1</v>
      </c>
      <c r="K59" s="85">
        <v>11</v>
      </c>
      <c r="L59"/>
      <c r="M59"/>
      <c r="N59"/>
      <c r="O59"/>
    </row>
    <row r="60" spans="1:15" ht="15.75" thickBot="1" x14ac:dyDescent="0.3">
      <c r="A60" s="1230">
        <v>27</v>
      </c>
      <c r="B60" s="371">
        <v>41093</v>
      </c>
      <c r="C60" s="220" t="s">
        <v>32</v>
      </c>
      <c r="D60" s="74">
        <v>2</v>
      </c>
      <c r="E60" s="75">
        <v>7</v>
      </c>
      <c r="F60" s="75">
        <v>22</v>
      </c>
      <c r="G60" s="75">
        <v>27</v>
      </c>
      <c r="H60" s="75">
        <v>40</v>
      </c>
      <c r="I60" s="75" t="s">
        <v>74</v>
      </c>
      <c r="J60" s="251">
        <v>3</v>
      </c>
      <c r="K60" s="91">
        <v>6</v>
      </c>
      <c r="L60"/>
      <c r="M60"/>
      <c r="N60"/>
      <c r="O60"/>
    </row>
    <row r="61" spans="1:15" ht="15.75" thickBot="1" x14ac:dyDescent="0.3">
      <c r="A61" s="1230"/>
      <c r="B61" s="370">
        <v>41096</v>
      </c>
      <c r="C61" s="225" t="s">
        <v>33</v>
      </c>
      <c r="D61" s="76">
        <v>31</v>
      </c>
      <c r="E61" s="77">
        <v>32</v>
      </c>
      <c r="F61" s="77">
        <v>38</v>
      </c>
      <c r="G61" s="77">
        <v>40</v>
      </c>
      <c r="H61" s="77">
        <v>42</v>
      </c>
      <c r="I61" s="77" t="s">
        <v>74</v>
      </c>
      <c r="J61" s="317">
        <v>1</v>
      </c>
      <c r="K61" s="78">
        <v>3</v>
      </c>
      <c r="L61"/>
      <c r="M61"/>
      <c r="N61"/>
      <c r="O61"/>
    </row>
    <row r="62" spans="1:15" ht="15.75" thickBot="1" x14ac:dyDescent="0.3">
      <c r="A62" s="1230">
        <v>28</v>
      </c>
      <c r="B62" s="371">
        <v>41100</v>
      </c>
      <c r="C62" s="220" t="s">
        <v>32</v>
      </c>
      <c r="D62" s="79">
        <v>1</v>
      </c>
      <c r="E62" s="80">
        <v>3</v>
      </c>
      <c r="F62" s="80">
        <v>16</v>
      </c>
      <c r="G62" s="80">
        <v>24</v>
      </c>
      <c r="H62" s="80">
        <v>37</v>
      </c>
      <c r="I62" s="80" t="s">
        <v>74</v>
      </c>
      <c r="J62" s="80">
        <v>1</v>
      </c>
      <c r="K62" s="88">
        <v>8</v>
      </c>
      <c r="L62"/>
      <c r="M62"/>
      <c r="N62"/>
      <c r="O62"/>
    </row>
    <row r="63" spans="1:15" ht="15.75" thickBot="1" x14ac:dyDescent="0.3">
      <c r="A63" s="1230"/>
      <c r="B63" s="370">
        <v>41103</v>
      </c>
      <c r="C63" s="225" t="s">
        <v>33</v>
      </c>
      <c r="D63" s="325">
        <v>8</v>
      </c>
      <c r="E63" s="83">
        <v>18</v>
      </c>
      <c r="F63" s="83">
        <v>25</v>
      </c>
      <c r="G63" s="83">
        <v>35</v>
      </c>
      <c r="H63" s="83">
        <v>46</v>
      </c>
      <c r="I63" s="83" t="s">
        <v>74</v>
      </c>
      <c r="J63" s="330">
        <v>4</v>
      </c>
      <c r="K63" s="324">
        <v>9</v>
      </c>
      <c r="L63"/>
      <c r="M63"/>
      <c r="N63"/>
      <c r="O63"/>
    </row>
    <row r="64" spans="1:15" ht="15.75" thickBot="1" x14ac:dyDescent="0.3">
      <c r="A64" s="1230">
        <v>29</v>
      </c>
      <c r="B64" s="371">
        <v>41107</v>
      </c>
      <c r="C64" s="220" t="s">
        <v>32</v>
      </c>
      <c r="D64" s="74">
        <v>2</v>
      </c>
      <c r="E64" s="75">
        <v>7</v>
      </c>
      <c r="F64" s="75">
        <v>24</v>
      </c>
      <c r="G64" s="75">
        <v>43</v>
      </c>
      <c r="H64" s="75">
        <v>46</v>
      </c>
      <c r="I64" s="75" t="s">
        <v>74</v>
      </c>
      <c r="J64" s="75">
        <v>8</v>
      </c>
      <c r="K64" s="362">
        <v>10</v>
      </c>
      <c r="L64"/>
      <c r="M64"/>
      <c r="N64"/>
      <c r="O64"/>
    </row>
    <row r="65" spans="1:15" ht="15.75" thickBot="1" x14ac:dyDescent="0.3">
      <c r="A65" s="1230"/>
      <c r="B65" s="370">
        <v>41110</v>
      </c>
      <c r="C65" s="225" t="s">
        <v>33</v>
      </c>
      <c r="D65" s="86">
        <v>10</v>
      </c>
      <c r="E65" s="77">
        <v>19</v>
      </c>
      <c r="F65" s="317">
        <v>23</v>
      </c>
      <c r="G65" s="317">
        <v>45</v>
      </c>
      <c r="H65" s="94">
        <v>49</v>
      </c>
      <c r="I65" s="77" t="s">
        <v>74</v>
      </c>
      <c r="J65" s="317">
        <v>9</v>
      </c>
      <c r="K65" s="95">
        <v>10</v>
      </c>
      <c r="L65"/>
      <c r="M65"/>
      <c r="N65"/>
      <c r="O65"/>
    </row>
    <row r="66" spans="1:15" ht="15.75" thickBot="1" x14ac:dyDescent="0.3">
      <c r="A66" s="1230">
        <v>30</v>
      </c>
      <c r="B66" s="371">
        <v>41114</v>
      </c>
      <c r="C66" s="220" t="s">
        <v>32</v>
      </c>
      <c r="D66" s="96">
        <v>4</v>
      </c>
      <c r="E66" s="80">
        <v>16</v>
      </c>
      <c r="F66" s="80">
        <v>18</v>
      </c>
      <c r="G66" s="80">
        <v>25</v>
      </c>
      <c r="H66" s="80">
        <v>44</v>
      </c>
      <c r="I66" s="80" t="s">
        <v>74</v>
      </c>
      <c r="J66" s="80">
        <v>1</v>
      </c>
      <c r="K66" s="426">
        <v>11</v>
      </c>
      <c r="L66"/>
      <c r="M66"/>
      <c r="N66"/>
      <c r="O66"/>
    </row>
    <row r="67" spans="1:15" ht="15.75" thickBot="1" x14ac:dyDescent="0.3">
      <c r="A67" s="1230"/>
      <c r="B67" s="370">
        <v>41117</v>
      </c>
      <c r="C67" s="225" t="s">
        <v>33</v>
      </c>
      <c r="D67" s="89">
        <v>14</v>
      </c>
      <c r="E67" s="83">
        <v>15</v>
      </c>
      <c r="F67" s="83">
        <v>21</v>
      </c>
      <c r="G67" s="330">
        <v>23</v>
      </c>
      <c r="H67" s="84">
        <v>48</v>
      </c>
      <c r="I67" s="83" t="s">
        <v>74</v>
      </c>
      <c r="J67" s="84">
        <v>2</v>
      </c>
      <c r="K67" s="92">
        <v>10</v>
      </c>
      <c r="L67"/>
      <c r="M67"/>
      <c r="N67"/>
      <c r="O67"/>
    </row>
    <row r="68" spans="1:15" ht="15.75" thickBot="1" x14ac:dyDescent="0.3">
      <c r="A68" s="1230">
        <v>31</v>
      </c>
      <c r="B68" s="371">
        <v>41121</v>
      </c>
      <c r="C68" s="220" t="s">
        <v>32</v>
      </c>
      <c r="D68" s="93">
        <v>4</v>
      </c>
      <c r="E68" s="75">
        <v>29</v>
      </c>
      <c r="F68" s="75">
        <v>35</v>
      </c>
      <c r="G68" s="75">
        <v>36</v>
      </c>
      <c r="H68" s="90">
        <v>39</v>
      </c>
      <c r="I68" s="75" t="s">
        <v>74</v>
      </c>
      <c r="J68" s="75">
        <v>8</v>
      </c>
      <c r="K68" s="71">
        <v>9</v>
      </c>
      <c r="L68"/>
      <c r="M68"/>
      <c r="N68"/>
      <c r="O68"/>
    </row>
    <row r="69" spans="1:15" ht="15.75" thickBot="1" x14ac:dyDescent="0.3">
      <c r="A69" s="1230"/>
      <c r="B69" s="370">
        <v>41124</v>
      </c>
      <c r="C69" s="225" t="s">
        <v>33</v>
      </c>
      <c r="D69" s="86">
        <v>24</v>
      </c>
      <c r="E69" s="77">
        <v>34</v>
      </c>
      <c r="F69" s="77">
        <v>35</v>
      </c>
      <c r="G69" s="77">
        <v>42</v>
      </c>
      <c r="H69" s="94">
        <v>46</v>
      </c>
      <c r="I69" s="77" t="s">
        <v>74</v>
      </c>
      <c r="J69" s="447">
        <v>1</v>
      </c>
      <c r="K69" s="380">
        <v>5</v>
      </c>
      <c r="L69"/>
      <c r="M69"/>
      <c r="N69"/>
      <c r="O69"/>
    </row>
    <row r="70" spans="1:15" ht="15.75" thickBot="1" x14ac:dyDescent="0.3">
      <c r="A70" s="1230">
        <v>32</v>
      </c>
      <c r="B70" s="371">
        <v>41128</v>
      </c>
      <c r="C70" s="220" t="s">
        <v>32</v>
      </c>
      <c r="D70" s="96">
        <v>20</v>
      </c>
      <c r="E70" s="80">
        <v>27</v>
      </c>
      <c r="F70" s="80">
        <v>34</v>
      </c>
      <c r="G70" s="80">
        <v>46</v>
      </c>
      <c r="H70" s="87">
        <v>50</v>
      </c>
      <c r="I70" s="80" t="s">
        <v>74</v>
      </c>
      <c r="J70" s="448">
        <v>2</v>
      </c>
      <c r="K70" s="81">
        <v>3</v>
      </c>
      <c r="L70"/>
      <c r="M70"/>
      <c r="N70"/>
      <c r="O70"/>
    </row>
    <row r="71" spans="1:15" ht="15.75" thickBot="1" x14ac:dyDescent="0.3">
      <c r="A71" s="1230"/>
      <c r="B71" s="370">
        <v>41131</v>
      </c>
      <c r="C71" s="225" t="s">
        <v>33</v>
      </c>
      <c r="D71" s="89">
        <v>11</v>
      </c>
      <c r="E71" s="83">
        <v>17</v>
      </c>
      <c r="F71" s="83">
        <v>21</v>
      </c>
      <c r="G71" s="83">
        <v>48</v>
      </c>
      <c r="H71" s="84">
        <v>50</v>
      </c>
      <c r="I71" s="83" t="s">
        <v>74</v>
      </c>
      <c r="J71" s="361">
        <v>9</v>
      </c>
      <c r="K71" s="92">
        <v>10</v>
      </c>
      <c r="L71"/>
      <c r="M71"/>
      <c r="N71"/>
      <c r="O71"/>
    </row>
    <row r="72" spans="1:15" ht="15.75" thickBot="1" x14ac:dyDescent="0.3">
      <c r="A72" s="1230">
        <v>33</v>
      </c>
      <c r="B72" s="371">
        <v>41135</v>
      </c>
      <c r="C72" s="220" t="s">
        <v>32</v>
      </c>
      <c r="D72" s="93">
        <v>1</v>
      </c>
      <c r="E72" s="75">
        <v>16</v>
      </c>
      <c r="F72" s="75">
        <v>38</v>
      </c>
      <c r="G72" s="75">
        <v>42</v>
      </c>
      <c r="H72" s="346">
        <v>45</v>
      </c>
      <c r="I72" s="75" t="s">
        <v>74</v>
      </c>
      <c r="J72" s="75">
        <v>9</v>
      </c>
      <c r="K72" s="250">
        <v>10</v>
      </c>
      <c r="L72"/>
      <c r="M72"/>
      <c r="N72"/>
      <c r="O72"/>
    </row>
    <row r="73" spans="1:15" ht="15.75" thickBot="1" x14ac:dyDescent="0.3">
      <c r="A73" s="1230"/>
      <c r="B73" s="370">
        <v>41138</v>
      </c>
      <c r="C73" s="225" t="s">
        <v>33</v>
      </c>
      <c r="D73" s="86">
        <v>19</v>
      </c>
      <c r="E73" s="77">
        <v>25</v>
      </c>
      <c r="F73" s="77">
        <v>28</v>
      </c>
      <c r="G73" s="77">
        <v>33</v>
      </c>
      <c r="H73" s="94">
        <v>44</v>
      </c>
      <c r="I73" s="77" t="s">
        <v>74</v>
      </c>
      <c r="J73" s="94">
        <v>2</v>
      </c>
      <c r="K73" s="380">
        <v>8</v>
      </c>
      <c r="L73"/>
      <c r="M73"/>
      <c r="N73"/>
      <c r="O73"/>
    </row>
    <row r="74" spans="1:15" ht="15.75" thickBot="1" x14ac:dyDescent="0.3">
      <c r="A74" s="1230">
        <v>34</v>
      </c>
      <c r="B74" s="371">
        <v>41142</v>
      </c>
      <c r="C74" s="220" t="s">
        <v>32</v>
      </c>
      <c r="D74" s="96">
        <v>4</v>
      </c>
      <c r="E74" s="80">
        <v>5</v>
      </c>
      <c r="F74" s="80">
        <v>17</v>
      </c>
      <c r="G74" s="80">
        <v>38</v>
      </c>
      <c r="H74" s="87">
        <v>48</v>
      </c>
      <c r="I74" s="80" t="s">
        <v>74</v>
      </c>
      <c r="J74" s="80">
        <v>3</v>
      </c>
      <c r="K74" s="81">
        <v>4</v>
      </c>
      <c r="L74"/>
      <c r="M74"/>
      <c r="N74"/>
      <c r="O74"/>
    </row>
    <row r="75" spans="1:15" ht="15.75" thickBot="1" x14ac:dyDescent="0.3">
      <c r="A75" s="1230"/>
      <c r="B75" s="370">
        <v>41145</v>
      </c>
      <c r="C75" s="225" t="s">
        <v>33</v>
      </c>
      <c r="D75" s="89">
        <v>5</v>
      </c>
      <c r="E75" s="83">
        <v>6</v>
      </c>
      <c r="F75" s="330">
        <v>12</v>
      </c>
      <c r="G75" s="83">
        <v>19</v>
      </c>
      <c r="H75" s="84">
        <v>37</v>
      </c>
      <c r="I75" s="83" t="s">
        <v>74</v>
      </c>
      <c r="J75" s="330">
        <v>3</v>
      </c>
      <c r="K75" s="449">
        <v>7</v>
      </c>
      <c r="L75"/>
      <c r="M75"/>
      <c r="N75"/>
      <c r="O75"/>
    </row>
    <row r="76" spans="1:15" ht="15.75" thickBot="1" x14ac:dyDescent="0.3">
      <c r="A76" s="1230">
        <v>35</v>
      </c>
      <c r="B76" s="371">
        <v>41149</v>
      </c>
      <c r="C76" s="220" t="s">
        <v>32</v>
      </c>
      <c r="D76" s="93">
        <v>1</v>
      </c>
      <c r="E76" s="75">
        <v>18</v>
      </c>
      <c r="F76" s="75">
        <v>25</v>
      </c>
      <c r="G76" s="75">
        <v>26</v>
      </c>
      <c r="H76" s="90">
        <v>44</v>
      </c>
      <c r="I76" s="75" t="s">
        <v>74</v>
      </c>
      <c r="J76" s="75">
        <v>4</v>
      </c>
      <c r="K76" s="71">
        <v>5</v>
      </c>
      <c r="L76"/>
      <c r="M76"/>
      <c r="N76"/>
      <c r="O76"/>
    </row>
    <row r="77" spans="1:15" ht="15.75" thickBot="1" x14ac:dyDescent="0.3">
      <c r="A77" s="1230"/>
      <c r="B77" s="370">
        <v>41152</v>
      </c>
      <c r="C77" s="225" t="s">
        <v>33</v>
      </c>
      <c r="D77" s="86">
        <v>16</v>
      </c>
      <c r="E77" s="77">
        <v>28</v>
      </c>
      <c r="F77" s="77">
        <v>31</v>
      </c>
      <c r="G77" s="77">
        <v>33</v>
      </c>
      <c r="H77" s="94">
        <v>48</v>
      </c>
      <c r="I77" s="77" t="s">
        <v>74</v>
      </c>
      <c r="J77" s="447">
        <v>7</v>
      </c>
      <c r="K77" s="95">
        <v>11</v>
      </c>
      <c r="L77"/>
      <c r="M77"/>
      <c r="N77"/>
      <c r="O77"/>
    </row>
    <row r="78" spans="1:15" ht="15.75" thickBot="1" x14ac:dyDescent="0.3">
      <c r="A78" s="1230">
        <v>36</v>
      </c>
      <c r="B78" s="371">
        <v>41156</v>
      </c>
      <c r="C78" s="220" t="s">
        <v>32</v>
      </c>
      <c r="D78" s="96">
        <v>11</v>
      </c>
      <c r="E78" s="80">
        <v>17</v>
      </c>
      <c r="F78" s="80">
        <v>18</v>
      </c>
      <c r="G78" s="80">
        <v>39</v>
      </c>
      <c r="H78" s="87">
        <v>44</v>
      </c>
      <c r="I78" s="80" t="s">
        <v>74</v>
      </c>
      <c r="J78" s="80">
        <v>5</v>
      </c>
      <c r="K78" s="81">
        <v>10</v>
      </c>
      <c r="L78"/>
      <c r="M78"/>
      <c r="N78"/>
      <c r="O78"/>
    </row>
    <row r="79" spans="1:15" ht="15.75" thickBot="1" x14ac:dyDescent="0.3">
      <c r="A79" s="1230"/>
      <c r="B79" s="370">
        <v>41159</v>
      </c>
      <c r="C79" s="225" t="s">
        <v>33</v>
      </c>
      <c r="D79" s="431">
        <v>13</v>
      </c>
      <c r="E79" s="83">
        <v>15</v>
      </c>
      <c r="F79" s="83">
        <v>30</v>
      </c>
      <c r="G79" s="83">
        <v>35</v>
      </c>
      <c r="H79" s="84">
        <v>42</v>
      </c>
      <c r="I79" s="83" t="s">
        <v>74</v>
      </c>
      <c r="J79" s="330">
        <v>4</v>
      </c>
      <c r="K79" s="92">
        <v>6</v>
      </c>
      <c r="L79"/>
      <c r="M79"/>
      <c r="N79"/>
      <c r="O79"/>
    </row>
    <row r="80" spans="1:15" ht="15.75" thickBot="1" x14ac:dyDescent="0.3">
      <c r="A80" s="1230">
        <v>37</v>
      </c>
      <c r="B80" s="371">
        <v>41163</v>
      </c>
      <c r="C80" s="220" t="s">
        <v>32</v>
      </c>
      <c r="D80" s="93">
        <v>6</v>
      </c>
      <c r="E80" s="75">
        <v>15</v>
      </c>
      <c r="F80" s="75">
        <v>22</v>
      </c>
      <c r="G80" s="75">
        <v>37</v>
      </c>
      <c r="H80" s="90">
        <v>44</v>
      </c>
      <c r="I80" s="75" t="s">
        <v>74</v>
      </c>
      <c r="J80" s="346">
        <v>2</v>
      </c>
      <c r="K80" s="71">
        <v>4</v>
      </c>
      <c r="L80"/>
      <c r="M80"/>
      <c r="N80"/>
      <c r="O80"/>
    </row>
    <row r="81" spans="1:15" ht="15.75" thickBot="1" x14ac:dyDescent="0.3">
      <c r="A81" s="1230"/>
      <c r="B81" s="370">
        <v>41166</v>
      </c>
      <c r="C81" s="225" t="s">
        <v>33</v>
      </c>
      <c r="D81" s="86">
        <v>3</v>
      </c>
      <c r="E81" s="77">
        <v>10</v>
      </c>
      <c r="F81" s="317">
        <v>23</v>
      </c>
      <c r="G81" s="77">
        <v>27</v>
      </c>
      <c r="H81" s="94">
        <v>44</v>
      </c>
      <c r="I81" s="77" t="s">
        <v>74</v>
      </c>
      <c r="J81" s="447">
        <v>7</v>
      </c>
      <c r="K81" s="380">
        <v>9</v>
      </c>
      <c r="L81"/>
      <c r="M81"/>
      <c r="N81"/>
      <c r="O81"/>
    </row>
    <row r="82" spans="1:15" ht="15.75" thickBot="1" x14ac:dyDescent="0.3">
      <c r="A82" s="1230">
        <v>38</v>
      </c>
      <c r="B82" s="371">
        <v>41170</v>
      </c>
      <c r="C82" s="220" t="s">
        <v>32</v>
      </c>
      <c r="D82" s="96">
        <v>6</v>
      </c>
      <c r="E82" s="80">
        <v>7</v>
      </c>
      <c r="F82" s="80">
        <v>38</v>
      </c>
      <c r="G82" s="80">
        <v>39</v>
      </c>
      <c r="H82" s="87">
        <v>44</v>
      </c>
      <c r="I82" s="80" t="s">
        <v>74</v>
      </c>
      <c r="J82" s="87">
        <v>7</v>
      </c>
      <c r="K82" s="81">
        <v>9</v>
      </c>
      <c r="L82"/>
      <c r="M82"/>
      <c r="N82"/>
      <c r="O82"/>
    </row>
    <row r="83" spans="1:15" ht="15.75" thickBot="1" x14ac:dyDescent="0.3">
      <c r="A83" s="1230"/>
      <c r="B83" s="370">
        <v>41173</v>
      </c>
      <c r="C83" s="225" t="s">
        <v>33</v>
      </c>
      <c r="D83" s="89">
        <v>4</v>
      </c>
      <c r="E83" s="83">
        <v>19</v>
      </c>
      <c r="F83" s="83">
        <v>34</v>
      </c>
      <c r="G83" s="83">
        <v>41</v>
      </c>
      <c r="H83" s="84">
        <v>43</v>
      </c>
      <c r="I83" s="83" t="s">
        <v>74</v>
      </c>
      <c r="J83" s="361">
        <v>7</v>
      </c>
      <c r="K83" s="92">
        <v>11</v>
      </c>
      <c r="L83"/>
      <c r="M83"/>
      <c r="N83"/>
      <c r="O83"/>
    </row>
    <row r="84" spans="1:15" ht="15.75" thickBot="1" x14ac:dyDescent="0.3">
      <c r="A84" s="1230">
        <v>39</v>
      </c>
      <c r="B84" s="371">
        <v>41177</v>
      </c>
      <c r="C84" s="220" t="s">
        <v>32</v>
      </c>
      <c r="D84" s="93">
        <v>7</v>
      </c>
      <c r="E84" s="75">
        <v>25</v>
      </c>
      <c r="F84" s="75">
        <v>27</v>
      </c>
      <c r="G84" s="75">
        <v>48</v>
      </c>
      <c r="H84" s="90">
        <v>49</v>
      </c>
      <c r="I84" s="75" t="s">
        <v>74</v>
      </c>
      <c r="J84" s="75">
        <v>1</v>
      </c>
      <c r="K84" s="71">
        <v>4</v>
      </c>
      <c r="L84"/>
      <c r="M84"/>
      <c r="N84"/>
      <c r="O84"/>
    </row>
    <row r="85" spans="1:15" ht="15.75" thickBot="1" x14ac:dyDescent="0.3">
      <c r="A85" s="1230"/>
      <c r="B85" s="370">
        <v>41180</v>
      </c>
      <c r="C85" s="225" t="s">
        <v>33</v>
      </c>
      <c r="D85" s="86">
        <v>20</v>
      </c>
      <c r="E85" s="317">
        <v>23</v>
      </c>
      <c r="F85" s="77">
        <v>26</v>
      </c>
      <c r="G85" s="77">
        <v>30</v>
      </c>
      <c r="H85" s="94">
        <v>33</v>
      </c>
      <c r="I85" s="77" t="s">
        <v>74</v>
      </c>
      <c r="J85" s="94">
        <v>6</v>
      </c>
      <c r="K85" s="380">
        <v>9</v>
      </c>
      <c r="L85"/>
      <c r="M85"/>
      <c r="N85"/>
      <c r="O85"/>
    </row>
    <row r="86" spans="1:15" ht="15.75" thickBot="1" x14ac:dyDescent="0.3">
      <c r="A86" s="1230">
        <v>40</v>
      </c>
      <c r="B86" s="371">
        <v>41184</v>
      </c>
      <c r="C86" s="220" t="s">
        <v>32</v>
      </c>
      <c r="D86" s="79">
        <v>4</v>
      </c>
      <c r="E86" s="80">
        <v>16</v>
      </c>
      <c r="F86" s="80">
        <v>21</v>
      </c>
      <c r="G86" s="80">
        <v>36</v>
      </c>
      <c r="H86" s="80">
        <v>42</v>
      </c>
      <c r="I86" s="80" t="s">
        <v>74</v>
      </c>
      <c r="J86" s="80">
        <v>7</v>
      </c>
      <c r="K86" s="81">
        <v>8</v>
      </c>
      <c r="L86"/>
      <c r="M86"/>
      <c r="N86"/>
      <c r="O86"/>
    </row>
    <row r="87" spans="1:15" ht="15.75" thickBot="1" x14ac:dyDescent="0.3">
      <c r="A87" s="1230"/>
      <c r="B87" s="370">
        <v>41187</v>
      </c>
      <c r="C87" s="225" t="s">
        <v>33</v>
      </c>
      <c r="D87" s="82">
        <v>9</v>
      </c>
      <c r="E87" s="83">
        <v>16</v>
      </c>
      <c r="F87" s="83">
        <v>18</v>
      </c>
      <c r="G87" s="83">
        <v>19</v>
      </c>
      <c r="H87" s="83">
        <v>21</v>
      </c>
      <c r="I87" s="83" t="s">
        <v>74</v>
      </c>
      <c r="J87" s="83">
        <v>2</v>
      </c>
      <c r="K87" s="449">
        <v>3</v>
      </c>
      <c r="L87"/>
      <c r="M87"/>
      <c r="N87"/>
      <c r="O87"/>
    </row>
    <row r="88" spans="1:15" ht="15.75" thickBot="1" x14ac:dyDescent="0.3">
      <c r="A88" s="1230">
        <v>41</v>
      </c>
      <c r="B88" s="371">
        <v>41191</v>
      </c>
      <c r="C88" s="220" t="s">
        <v>32</v>
      </c>
      <c r="D88" s="74">
        <v>2</v>
      </c>
      <c r="E88" s="251">
        <v>8</v>
      </c>
      <c r="F88" s="75">
        <v>10</v>
      </c>
      <c r="G88" s="251">
        <v>23</v>
      </c>
      <c r="H88" s="75">
        <v>25</v>
      </c>
      <c r="I88" s="75" t="s">
        <v>74</v>
      </c>
      <c r="J88" s="75">
        <v>8</v>
      </c>
      <c r="K88" s="91">
        <v>9</v>
      </c>
      <c r="L88"/>
      <c r="M88"/>
      <c r="N88"/>
      <c r="O88"/>
    </row>
    <row r="89" spans="1:15" ht="15.75" thickBot="1" x14ac:dyDescent="0.3">
      <c r="A89" s="1230"/>
      <c r="B89" s="370">
        <v>41194</v>
      </c>
      <c r="C89" s="225" t="s">
        <v>33</v>
      </c>
      <c r="D89" s="76">
        <v>6</v>
      </c>
      <c r="E89" s="77">
        <v>7</v>
      </c>
      <c r="F89" s="77">
        <v>17</v>
      </c>
      <c r="G89" s="77">
        <v>35</v>
      </c>
      <c r="H89" s="77">
        <v>43</v>
      </c>
      <c r="I89" s="77" t="s">
        <v>74</v>
      </c>
      <c r="J89" s="94">
        <v>2</v>
      </c>
      <c r="K89" s="318">
        <v>8</v>
      </c>
      <c r="L89"/>
      <c r="M89"/>
      <c r="N89"/>
      <c r="O89"/>
    </row>
    <row r="90" spans="1:15" ht="15.75" thickBot="1" x14ac:dyDescent="0.3">
      <c r="A90" s="1230">
        <v>42</v>
      </c>
      <c r="B90" s="371">
        <v>41198</v>
      </c>
      <c r="C90" s="220" t="s">
        <v>32</v>
      </c>
      <c r="D90" s="79">
        <v>10</v>
      </c>
      <c r="E90" s="80">
        <v>32</v>
      </c>
      <c r="F90" s="80">
        <v>40</v>
      </c>
      <c r="G90" s="80">
        <v>41</v>
      </c>
      <c r="H90" s="80">
        <v>49</v>
      </c>
      <c r="I90" s="80" t="s">
        <v>74</v>
      </c>
      <c r="J90" s="323">
        <v>2</v>
      </c>
      <c r="K90" s="88">
        <v>8</v>
      </c>
      <c r="L90"/>
      <c r="M90"/>
      <c r="N90"/>
      <c r="O90"/>
    </row>
    <row r="91" spans="1:15" ht="15.75" thickBot="1" x14ac:dyDescent="0.3">
      <c r="A91" s="1230"/>
      <c r="B91" s="370">
        <v>41201</v>
      </c>
      <c r="C91" s="225" t="s">
        <v>33</v>
      </c>
      <c r="D91" s="82">
        <v>16</v>
      </c>
      <c r="E91" s="83">
        <v>29</v>
      </c>
      <c r="F91" s="83">
        <v>37</v>
      </c>
      <c r="G91" s="83">
        <v>40</v>
      </c>
      <c r="H91" s="83">
        <v>44</v>
      </c>
      <c r="I91" s="83" t="s">
        <v>74</v>
      </c>
      <c r="J91" s="330">
        <v>8</v>
      </c>
      <c r="K91" s="85">
        <v>10</v>
      </c>
      <c r="L91"/>
      <c r="M91"/>
      <c r="N91"/>
      <c r="O91"/>
    </row>
    <row r="92" spans="1:15" ht="15.75" thickBot="1" x14ac:dyDescent="0.3">
      <c r="A92" s="1230">
        <v>43</v>
      </c>
      <c r="B92" s="371">
        <v>41205</v>
      </c>
      <c r="C92" s="220" t="s">
        <v>32</v>
      </c>
      <c r="D92" s="74">
        <v>1</v>
      </c>
      <c r="E92" s="75">
        <v>28</v>
      </c>
      <c r="F92" s="75">
        <v>35</v>
      </c>
      <c r="G92" s="75">
        <v>38</v>
      </c>
      <c r="H92" s="75">
        <v>50</v>
      </c>
      <c r="I92" s="75" t="s">
        <v>74</v>
      </c>
      <c r="J92" s="251">
        <v>2</v>
      </c>
      <c r="K92" s="362">
        <v>10</v>
      </c>
      <c r="L92"/>
      <c r="M92"/>
      <c r="N92"/>
      <c r="O92"/>
    </row>
    <row r="93" spans="1:15" ht="15.75" thickBot="1" x14ac:dyDescent="0.3">
      <c r="A93" s="1230"/>
      <c r="B93" s="370">
        <v>41208</v>
      </c>
      <c r="C93" s="225" t="s">
        <v>33</v>
      </c>
      <c r="D93" s="76">
        <v>5</v>
      </c>
      <c r="E93" s="77">
        <v>6</v>
      </c>
      <c r="F93" s="77">
        <v>9</v>
      </c>
      <c r="G93" s="77">
        <v>27</v>
      </c>
      <c r="H93" s="77">
        <v>38</v>
      </c>
      <c r="I93" s="77" t="s">
        <v>74</v>
      </c>
      <c r="J93" s="317">
        <v>5</v>
      </c>
      <c r="K93" s="78">
        <v>11</v>
      </c>
      <c r="L93"/>
      <c r="M93"/>
      <c r="N93"/>
      <c r="O93"/>
    </row>
    <row r="94" spans="1:15" ht="15.75" thickBot="1" x14ac:dyDescent="0.3">
      <c r="A94" s="1230">
        <v>44</v>
      </c>
      <c r="B94" s="371">
        <v>41212</v>
      </c>
      <c r="C94" s="220" t="s">
        <v>32</v>
      </c>
      <c r="D94" s="372">
        <v>23</v>
      </c>
      <c r="E94" s="80">
        <v>24</v>
      </c>
      <c r="F94" s="80">
        <v>25</v>
      </c>
      <c r="G94" s="80">
        <v>31</v>
      </c>
      <c r="H94" s="80">
        <v>44</v>
      </c>
      <c r="I94" s="80" t="s">
        <v>74</v>
      </c>
      <c r="J94" s="323">
        <v>2</v>
      </c>
      <c r="K94" s="88">
        <v>3</v>
      </c>
      <c r="L94"/>
      <c r="M94"/>
      <c r="N94"/>
      <c r="O94"/>
    </row>
    <row r="95" spans="1:15" ht="15.75" thickBot="1" x14ac:dyDescent="0.3">
      <c r="A95" s="1230"/>
      <c r="B95" s="370">
        <v>41215</v>
      </c>
      <c r="C95" s="225" t="s">
        <v>33</v>
      </c>
      <c r="D95" s="82">
        <v>3</v>
      </c>
      <c r="E95" s="83">
        <v>6</v>
      </c>
      <c r="F95" s="83">
        <v>10</v>
      </c>
      <c r="G95" s="83">
        <v>11</v>
      </c>
      <c r="H95" s="83">
        <v>44</v>
      </c>
      <c r="I95" s="83" t="s">
        <v>74</v>
      </c>
      <c r="J95" s="330">
        <v>3</v>
      </c>
      <c r="K95" s="85">
        <v>4</v>
      </c>
      <c r="L95"/>
      <c r="M95"/>
      <c r="N95"/>
      <c r="O95"/>
    </row>
    <row r="96" spans="1:15" ht="15.75" thickBot="1" x14ac:dyDescent="0.3">
      <c r="A96" s="1230">
        <v>45</v>
      </c>
      <c r="B96" s="371">
        <v>41219</v>
      </c>
      <c r="C96" s="220" t="s">
        <v>32</v>
      </c>
      <c r="D96" s="74">
        <v>7</v>
      </c>
      <c r="E96" s="75">
        <v>20</v>
      </c>
      <c r="F96" s="75">
        <v>25</v>
      </c>
      <c r="G96" s="75">
        <v>35</v>
      </c>
      <c r="H96" s="75">
        <v>41</v>
      </c>
      <c r="I96" s="75" t="s">
        <v>74</v>
      </c>
      <c r="J96" s="75">
        <v>1</v>
      </c>
      <c r="K96" s="91">
        <v>9</v>
      </c>
      <c r="L96"/>
      <c r="M96"/>
      <c r="N96"/>
      <c r="O96"/>
    </row>
    <row r="97" spans="1:15" ht="15.75" thickBot="1" x14ac:dyDescent="0.3">
      <c r="A97" s="1230"/>
      <c r="B97" s="370">
        <v>41222</v>
      </c>
      <c r="C97" s="225" t="s">
        <v>33</v>
      </c>
      <c r="D97" s="76">
        <v>14</v>
      </c>
      <c r="E97" s="77">
        <v>21</v>
      </c>
      <c r="F97" s="77">
        <v>22</v>
      </c>
      <c r="G97" s="77">
        <v>28</v>
      </c>
      <c r="H97" s="77">
        <v>47</v>
      </c>
      <c r="I97" s="77" t="s">
        <v>74</v>
      </c>
      <c r="J97" s="317">
        <v>4</v>
      </c>
      <c r="K97" s="318">
        <v>5</v>
      </c>
      <c r="L97"/>
      <c r="M97"/>
      <c r="N97"/>
      <c r="O97"/>
    </row>
    <row r="98" spans="1:15" ht="15.75" thickBot="1" x14ac:dyDescent="0.3">
      <c r="A98" s="1230">
        <v>46</v>
      </c>
      <c r="B98" s="371">
        <v>41226</v>
      </c>
      <c r="C98" s="220" t="s">
        <v>32</v>
      </c>
      <c r="D98" s="79">
        <v>11</v>
      </c>
      <c r="E98" s="80">
        <v>16</v>
      </c>
      <c r="F98" s="80">
        <v>21</v>
      </c>
      <c r="G98" s="80">
        <v>24</v>
      </c>
      <c r="H98" s="80">
        <v>29</v>
      </c>
      <c r="I98" s="80" t="s">
        <v>74</v>
      </c>
      <c r="J98" s="323">
        <v>2</v>
      </c>
      <c r="K98" s="329">
        <v>6</v>
      </c>
      <c r="L98"/>
      <c r="M98"/>
      <c r="N98"/>
      <c r="O98"/>
    </row>
    <row r="99" spans="1:15" ht="15.75" thickBot="1" x14ac:dyDescent="0.3">
      <c r="A99" s="1230"/>
      <c r="B99" s="370">
        <v>41229</v>
      </c>
      <c r="C99" s="225" t="s">
        <v>33</v>
      </c>
      <c r="D99" s="82">
        <v>10</v>
      </c>
      <c r="E99" s="83">
        <v>15</v>
      </c>
      <c r="F99" s="83">
        <v>19</v>
      </c>
      <c r="G99" s="330">
        <v>23</v>
      </c>
      <c r="H99" s="83">
        <v>41</v>
      </c>
      <c r="I99" s="83" t="s">
        <v>74</v>
      </c>
      <c r="J99" s="83">
        <v>2</v>
      </c>
      <c r="K99" s="324">
        <v>9</v>
      </c>
      <c r="L99"/>
      <c r="M99"/>
      <c r="N99"/>
      <c r="O99"/>
    </row>
    <row r="100" spans="1:15" ht="15.75" thickBot="1" x14ac:dyDescent="0.3">
      <c r="A100" s="1230">
        <v>47</v>
      </c>
      <c r="B100" s="371">
        <v>41233</v>
      </c>
      <c r="C100" s="220" t="s">
        <v>32</v>
      </c>
      <c r="D100" s="74">
        <v>28</v>
      </c>
      <c r="E100" s="75">
        <v>30</v>
      </c>
      <c r="F100" s="75">
        <v>42</v>
      </c>
      <c r="G100" s="251">
        <v>45</v>
      </c>
      <c r="H100" s="75">
        <v>49</v>
      </c>
      <c r="I100" s="75" t="s">
        <v>74</v>
      </c>
      <c r="J100" s="75">
        <v>5</v>
      </c>
      <c r="K100" s="362">
        <v>10</v>
      </c>
      <c r="L100"/>
      <c r="M100"/>
      <c r="N100"/>
      <c r="O100"/>
    </row>
    <row r="101" spans="1:15" ht="15.75" thickBot="1" x14ac:dyDescent="0.3">
      <c r="A101" s="1230"/>
      <c r="B101" s="370">
        <v>41236</v>
      </c>
      <c r="C101" s="225" t="s">
        <v>33</v>
      </c>
      <c r="D101" s="76">
        <v>1</v>
      </c>
      <c r="E101" s="77">
        <v>9</v>
      </c>
      <c r="F101" s="77">
        <v>11</v>
      </c>
      <c r="G101" s="77">
        <v>20</v>
      </c>
      <c r="H101" s="77">
        <v>40</v>
      </c>
      <c r="I101" s="77" t="s">
        <v>74</v>
      </c>
      <c r="J101" s="317">
        <v>1</v>
      </c>
      <c r="K101" s="318">
        <v>5</v>
      </c>
      <c r="L101"/>
      <c r="M101"/>
      <c r="N101"/>
      <c r="O101"/>
    </row>
    <row r="102" spans="1:15" ht="15.75" thickBot="1" x14ac:dyDescent="0.3">
      <c r="A102" s="1230">
        <v>48</v>
      </c>
      <c r="B102" s="371">
        <v>41240</v>
      </c>
      <c r="C102" s="220" t="s">
        <v>32</v>
      </c>
      <c r="D102" s="79">
        <v>6</v>
      </c>
      <c r="E102" s="80">
        <v>10</v>
      </c>
      <c r="F102" s="323">
        <v>23</v>
      </c>
      <c r="G102" s="80">
        <v>44</v>
      </c>
      <c r="H102" s="80">
        <v>49</v>
      </c>
      <c r="I102" s="80" t="s">
        <v>74</v>
      </c>
      <c r="J102" s="80">
        <v>1</v>
      </c>
      <c r="K102" s="88">
        <v>7</v>
      </c>
      <c r="L102"/>
      <c r="M102"/>
      <c r="N102"/>
      <c r="O102"/>
    </row>
    <row r="103" spans="1:15" ht="15.75" thickBot="1" x14ac:dyDescent="0.3">
      <c r="A103" s="1230"/>
      <c r="B103" s="370">
        <v>41243</v>
      </c>
      <c r="C103" s="225" t="s">
        <v>33</v>
      </c>
      <c r="D103" s="82">
        <v>10</v>
      </c>
      <c r="E103" s="83">
        <v>18</v>
      </c>
      <c r="F103" s="330">
        <v>23</v>
      </c>
      <c r="G103" s="83">
        <v>24</v>
      </c>
      <c r="H103" s="83">
        <v>40</v>
      </c>
      <c r="I103" s="83" t="s">
        <v>74</v>
      </c>
      <c r="J103" s="330">
        <v>3</v>
      </c>
      <c r="K103" s="324">
        <v>4</v>
      </c>
      <c r="L103"/>
      <c r="M103"/>
      <c r="N103"/>
      <c r="O103"/>
    </row>
    <row r="104" spans="1:15" ht="15.75" thickBot="1" x14ac:dyDescent="0.3">
      <c r="A104" s="1230">
        <v>49</v>
      </c>
      <c r="B104" s="371">
        <v>41247</v>
      </c>
      <c r="C104" s="220" t="s">
        <v>32</v>
      </c>
      <c r="D104" s="74">
        <v>5</v>
      </c>
      <c r="E104" s="75">
        <v>10</v>
      </c>
      <c r="F104" s="75">
        <v>28</v>
      </c>
      <c r="G104" s="75">
        <v>29</v>
      </c>
      <c r="H104" s="75">
        <v>44</v>
      </c>
      <c r="I104" s="75" t="s">
        <v>74</v>
      </c>
      <c r="J104" s="75">
        <v>2</v>
      </c>
      <c r="K104" s="362">
        <v>4</v>
      </c>
      <c r="L104"/>
      <c r="M104"/>
      <c r="N104"/>
      <c r="O104"/>
    </row>
    <row r="105" spans="1:15" ht="15.75" thickBot="1" x14ac:dyDescent="0.3">
      <c r="A105" s="1230"/>
      <c r="B105" s="370">
        <v>41250</v>
      </c>
      <c r="C105" s="225" t="s">
        <v>33</v>
      </c>
      <c r="D105" s="76">
        <v>10</v>
      </c>
      <c r="E105" s="77">
        <v>16</v>
      </c>
      <c r="F105" s="77">
        <v>18</v>
      </c>
      <c r="G105" s="77">
        <v>31</v>
      </c>
      <c r="H105" s="77">
        <v>42</v>
      </c>
      <c r="I105" s="77" t="s">
        <v>74</v>
      </c>
      <c r="J105" s="77">
        <v>2</v>
      </c>
      <c r="K105" s="318">
        <v>5</v>
      </c>
      <c r="L105"/>
      <c r="M105"/>
      <c r="N105"/>
      <c r="O105"/>
    </row>
    <row r="106" spans="1:15" ht="15.75" thickBot="1" x14ac:dyDescent="0.3">
      <c r="A106" s="1230">
        <v>50</v>
      </c>
      <c r="B106" s="371">
        <v>41254</v>
      </c>
      <c r="C106" s="220" t="s">
        <v>32</v>
      </c>
      <c r="D106" s="79">
        <v>1</v>
      </c>
      <c r="E106" s="80">
        <v>4</v>
      </c>
      <c r="F106" s="80">
        <v>9</v>
      </c>
      <c r="G106" s="80">
        <v>43</v>
      </c>
      <c r="H106" s="80">
        <v>50</v>
      </c>
      <c r="I106" s="80" t="s">
        <v>74</v>
      </c>
      <c r="J106" s="323">
        <v>6</v>
      </c>
      <c r="K106" s="88">
        <v>8</v>
      </c>
      <c r="L106"/>
      <c r="M106"/>
      <c r="N106"/>
      <c r="O106"/>
    </row>
    <row r="107" spans="1:15" ht="15.75" thickBot="1" x14ac:dyDescent="0.3">
      <c r="A107" s="1230"/>
      <c r="B107" s="370">
        <v>41257</v>
      </c>
      <c r="C107" s="225" t="s">
        <v>33</v>
      </c>
      <c r="D107" s="82">
        <v>10</v>
      </c>
      <c r="E107" s="83">
        <v>11</v>
      </c>
      <c r="F107" s="83">
        <v>29</v>
      </c>
      <c r="G107" s="83">
        <v>40</v>
      </c>
      <c r="H107" s="83">
        <v>43</v>
      </c>
      <c r="I107" s="83" t="s">
        <v>74</v>
      </c>
      <c r="J107" s="330">
        <v>3</v>
      </c>
      <c r="K107" s="85">
        <v>11</v>
      </c>
      <c r="L107"/>
      <c r="M107"/>
      <c r="N107"/>
      <c r="O107"/>
    </row>
    <row r="108" spans="1:15" ht="15.75" thickBot="1" x14ac:dyDescent="0.3">
      <c r="A108" s="1230">
        <v>51</v>
      </c>
      <c r="B108" s="371">
        <v>41261</v>
      </c>
      <c r="C108" s="220" t="s">
        <v>32</v>
      </c>
      <c r="D108" s="74">
        <v>14</v>
      </c>
      <c r="E108" s="75">
        <v>18</v>
      </c>
      <c r="F108" s="75">
        <v>20</v>
      </c>
      <c r="G108" s="75">
        <v>35</v>
      </c>
      <c r="H108" s="75">
        <v>44</v>
      </c>
      <c r="I108" s="75" t="s">
        <v>74</v>
      </c>
      <c r="J108" s="251">
        <v>2</v>
      </c>
      <c r="K108" s="91">
        <v>5</v>
      </c>
      <c r="L108"/>
      <c r="M108"/>
      <c r="N108"/>
      <c r="O108"/>
    </row>
    <row r="109" spans="1:15" ht="15.75" thickBot="1" x14ac:dyDescent="0.3">
      <c r="A109" s="1230"/>
      <c r="B109" s="370">
        <v>41264</v>
      </c>
      <c r="C109" s="225" t="s">
        <v>33</v>
      </c>
      <c r="D109" s="76">
        <v>3</v>
      </c>
      <c r="E109" s="77">
        <v>5</v>
      </c>
      <c r="F109" s="77">
        <v>22</v>
      </c>
      <c r="G109" s="77">
        <v>40</v>
      </c>
      <c r="H109" s="77">
        <v>42</v>
      </c>
      <c r="I109" s="77" t="s">
        <v>74</v>
      </c>
      <c r="J109" s="317">
        <v>3</v>
      </c>
      <c r="K109" s="78">
        <v>10</v>
      </c>
      <c r="L109"/>
      <c r="M109"/>
      <c r="N109"/>
      <c r="O109"/>
    </row>
    <row r="110" spans="1:15" ht="15.75" thickBot="1" x14ac:dyDescent="0.3">
      <c r="A110" s="1230">
        <v>52</v>
      </c>
      <c r="B110" s="371">
        <v>41268</v>
      </c>
      <c r="C110" s="220" t="s">
        <v>32</v>
      </c>
      <c r="D110" s="74">
        <v>14</v>
      </c>
      <c r="E110" s="75">
        <v>18</v>
      </c>
      <c r="F110" s="75">
        <v>20</v>
      </c>
      <c r="G110" s="251">
        <v>23</v>
      </c>
      <c r="H110" s="75">
        <v>32</v>
      </c>
      <c r="I110" s="75" t="s">
        <v>74</v>
      </c>
      <c r="J110" s="75">
        <v>3</v>
      </c>
      <c r="K110" s="362">
        <v>10</v>
      </c>
      <c r="L110"/>
      <c r="M110"/>
      <c r="N110"/>
      <c r="O110"/>
    </row>
    <row r="111" spans="1:15" ht="15.75" thickBot="1" x14ac:dyDescent="0.3">
      <c r="A111" s="1230"/>
      <c r="B111" s="488">
        <v>41271</v>
      </c>
      <c r="C111" s="241" t="s">
        <v>33</v>
      </c>
      <c r="D111" s="76">
        <v>17</v>
      </c>
      <c r="E111" s="77">
        <v>24</v>
      </c>
      <c r="F111" s="77">
        <v>26</v>
      </c>
      <c r="G111" s="77">
        <v>27</v>
      </c>
      <c r="H111" s="77">
        <v>49</v>
      </c>
      <c r="I111" s="77" t="s">
        <v>74</v>
      </c>
      <c r="J111" s="317">
        <v>3</v>
      </c>
      <c r="K111" s="318">
        <v>5</v>
      </c>
      <c r="L111"/>
      <c r="M111"/>
      <c r="N111"/>
      <c r="O111"/>
    </row>
  </sheetData>
  <mergeCells count="55">
    <mergeCell ref="D7:K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64:A65"/>
    <mergeCell ref="A66:A67"/>
    <mergeCell ref="A68:A69"/>
    <mergeCell ref="A70:A71"/>
    <mergeCell ref="A52:A53"/>
    <mergeCell ref="A54:A55"/>
    <mergeCell ref="A56:A57"/>
    <mergeCell ref="A58:A59"/>
    <mergeCell ref="A60:A61"/>
    <mergeCell ref="A108:A109"/>
    <mergeCell ref="A110:A111"/>
    <mergeCell ref="A92:A93"/>
    <mergeCell ref="A94:A95"/>
    <mergeCell ref="A96:A97"/>
    <mergeCell ref="A98:A99"/>
    <mergeCell ref="A100:A101"/>
    <mergeCell ref="J1:P1"/>
    <mergeCell ref="C1:H1"/>
    <mergeCell ref="A102:A103"/>
    <mergeCell ref="A104:A105"/>
    <mergeCell ref="A106:A107"/>
    <mergeCell ref="A82:A83"/>
    <mergeCell ref="A84:A85"/>
    <mergeCell ref="A86:A87"/>
    <mergeCell ref="A88:A89"/>
    <mergeCell ref="A90:A91"/>
    <mergeCell ref="A72:A73"/>
    <mergeCell ref="A74:A75"/>
    <mergeCell ref="A76:A77"/>
    <mergeCell ref="A78:A79"/>
    <mergeCell ref="A80:A81"/>
    <mergeCell ref="A62:A63"/>
  </mergeCells>
  <phoneticPr fontId="3" type="noConversion"/>
  <conditionalFormatting sqref="D8:D12 D14 D16 D18:D19 D22:D33 D35:D38 D42 D86:D91 D40 D46 D48 D50:D54 D56 D58:D64">
    <cfRule type="cellIs" dxfId="68" priority="4" stopIfTrue="1" operator="equal">
      <formula>$C$1</formula>
    </cfRule>
  </conditionalFormatting>
  <pageMargins left="0.75" right="0.75" top="1" bottom="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G42"/>
  <sheetViews>
    <sheetView workbookViewId="0">
      <selection activeCell="I15" sqref="I15"/>
    </sheetView>
  </sheetViews>
  <sheetFormatPr defaultColWidth="8.5703125" defaultRowHeight="15" x14ac:dyDescent="0.25"/>
  <cols>
    <col min="1" max="1" width="16.5703125" customWidth="1"/>
    <col min="2" max="52" width="2.5703125" style="786" customWidth="1"/>
    <col min="53" max="53" width="3" style="786" bestFit="1" customWidth="1"/>
    <col min="54" max="55" width="2.5703125" style="786" bestFit="1" customWidth="1"/>
    <col min="56" max="57" width="3" style="786" bestFit="1" customWidth="1"/>
    <col min="58" max="59" width="2.5703125" style="786" bestFit="1" customWidth="1"/>
    <col min="60" max="62" width="3" style="786" bestFit="1" customWidth="1"/>
    <col min="63" max="63" width="2.5703125" style="786" bestFit="1" customWidth="1"/>
    <col min="64" max="65" width="3" style="786" bestFit="1" customWidth="1"/>
    <col min="66" max="67" width="2.5703125" style="786" bestFit="1" customWidth="1"/>
    <col min="68" max="69" width="3" style="786" bestFit="1" customWidth="1"/>
    <col min="70" max="71" width="2.5703125" style="786" bestFit="1" customWidth="1"/>
    <col min="72" max="73" width="3" style="786" bestFit="1" customWidth="1"/>
    <col min="74" max="75" width="2.5703125" style="786" bestFit="1" customWidth="1"/>
    <col min="76" max="77" width="3" style="786" bestFit="1" customWidth="1"/>
    <col min="78" max="78" width="2.5703125" style="786" bestFit="1" customWidth="1"/>
    <col min="79" max="81" width="3" style="786" bestFit="1" customWidth="1"/>
    <col min="82" max="83" width="2.5703125" style="786" bestFit="1" customWidth="1"/>
    <col min="84" max="85" width="3" style="786" bestFit="1" customWidth="1"/>
    <col min="86" max="87" width="2.5703125" style="786" bestFit="1" customWidth="1"/>
    <col min="88" max="89" width="3" style="786" bestFit="1" customWidth="1"/>
    <col min="90" max="91" width="2.5703125" style="786" bestFit="1" customWidth="1"/>
    <col min="92" max="93" width="3" style="786" bestFit="1" customWidth="1"/>
    <col min="94" max="95" width="2.5703125" style="786" bestFit="1" customWidth="1"/>
    <col min="96" max="97" width="3" style="786" bestFit="1" customWidth="1"/>
    <col min="98" max="99" width="2.5703125" style="786" bestFit="1" customWidth="1"/>
    <col min="100" max="100" width="3" style="786" bestFit="1" customWidth="1"/>
    <col min="101" max="101" width="4" style="786" bestFit="1" customWidth="1"/>
    <col min="102" max="103" width="3.42578125" style="786" bestFit="1" customWidth="1"/>
    <col min="104" max="105" width="4" style="786" bestFit="1" customWidth="1"/>
    <col min="106" max="106" width="2.5703125" style="787" customWidth="1"/>
    <col min="107" max="107" width="12.42578125" bestFit="1" customWidth="1"/>
    <col min="108" max="108" width="11.140625" customWidth="1"/>
  </cols>
  <sheetData>
    <row r="1" spans="1:111" ht="27.75" thickBot="1" x14ac:dyDescent="0.4">
      <c r="A1" s="1031" t="s">
        <v>902</v>
      </c>
      <c r="B1" s="1032"/>
      <c r="C1" s="1032"/>
      <c r="D1" s="1032"/>
      <c r="E1" s="1032"/>
      <c r="F1" s="1032"/>
      <c r="G1" s="1032"/>
      <c r="H1" s="1032"/>
      <c r="I1" s="1032"/>
      <c r="J1" s="1032"/>
      <c r="K1" s="1032"/>
      <c r="L1" s="1032"/>
      <c r="M1" s="1032"/>
      <c r="N1" s="1032"/>
      <c r="O1" s="1032"/>
      <c r="P1" s="1032"/>
      <c r="Q1" s="1032"/>
      <c r="R1" s="1032"/>
      <c r="S1" s="1032"/>
      <c r="T1" s="1032"/>
      <c r="U1" s="1032"/>
      <c r="V1" s="1032"/>
      <c r="W1" s="1032"/>
      <c r="X1" s="1032"/>
      <c r="Y1" s="1032"/>
      <c r="Z1" s="1032"/>
      <c r="AA1" s="1032"/>
      <c r="AB1" s="1032"/>
      <c r="AC1" s="1032"/>
      <c r="AD1" s="1032"/>
      <c r="AE1" s="1032"/>
      <c r="AF1" s="1032"/>
      <c r="AG1" s="1032"/>
      <c r="AH1" s="1032"/>
      <c r="AI1" s="1032"/>
      <c r="AJ1" s="1032"/>
      <c r="AK1" s="1032"/>
      <c r="AL1" s="1032"/>
      <c r="AM1" s="1032"/>
      <c r="AN1" s="1032"/>
      <c r="AO1" s="1032"/>
      <c r="AP1" s="1032"/>
      <c r="AQ1" s="1032"/>
      <c r="AR1" s="1032"/>
      <c r="AS1" s="1032"/>
      <c r="AT1" s="1032"/>
      <c r="AU1" s="1032"/>
      <c r="AV1" s="1032"/>
      <c r="AW1" s="1032"/>
      <c r="AX1" s="1032"/>
      <c r="AY1" s="1032"/>
      <c r="AZ1" s="1032"/>
      <c r="BA1" s="1032"/>
      <c r="BB1" s="1032"/>
      <c r="BC1" s="1032"/>
      <c r="BD1" s="1032"/>
      <c r="BE1" s="1032"/>
      <c r="BF1" s="1032"/>
      <c r="BG1" s="1032"/>
      <c r="BH1" s="1032"/>
      <c r="BI1" s="1032"/>
      <c r="BJ1" s="1032"/>
      <c r="BK1" s="1032"/>
      <c r="BL1" s="1032"/>
      <c r="BM1" s="1032"/>
      <c r="BN1" s="1032"/>
      <c r="BO1" s="1032"/>
      <c r="BP1" s="1032"/>
      <c r="BQ1" s="1032"/>
      <c r="BR1" s="1032"/>
      <c r="BS1" s="1032"/>
      <c r="BT1" s="1032"/>
      <c r="BU1" s="1032"/>
      <c r="BV1" s="1032"/>
      <c r="BW1" s="1032"/>
      <c r="BX1" s="1032"/>
      <c r="BY1" s="1032"/>
      <c r="BZ1" s="1032"/>
      <c r="CA1" s="1032"/>
      <c r="CB1" s="1032"/>
      <c r="CC1" s="1032"/>
      <c r="CD1" s="1032"/>
      <c r="CE1" s="1032"/>
      <c r="CF1" s="1032"/>
      <c r="CG1" s="1032"/>
      <c r="CH1" s="1032"/>
      <c r="CI1" s="1032"/>
      <c r="CJ1" s="1032"/>
      <c r="CK1" s="1032"/>
      <c r="CL1" s="1032"/>
      <c r="CM1" s="1032"/>
      <c r="CN1" s="1032"/>
      <c r="CO1" s="1032"/>
      <c r="CP1" s="1032"/>
      <c r="CQ1" s="1032"/>
      <c r="CR1" s="1032"/>
      <c r="CS1" s="1032"/>
      <c r="CT1" s="1032"/>
      <c r="CU1" s="1032"/>
      <c r="CV1" s="1032"/>
      <c r="CW1" s="1032"/>
      <c r="CX1" s="1032"/>
      <c r="CY1" s="1032"/>
      <c r="CZ1" s="1032"/>
      <c r="DA1" s="1032"/>
      <c r="DB1" s="789"/>
      <c r="DD1" s="1"/>
    </row>
    <row r="2" spans="1:111" ht="15.75" thickBot="1" x14ac:dyDescent="0.3">
      <c r="A2" s="1"/>
      <c r="B2" s="790"/>
      <c r="C2" s="790"/>
      <c r="D2" s="790"/>
      <c r="E2" s="790">
        <v>0.5</v>
      </c>
      <c r="F2" s="790">
        <v>2</v>
      </c>
      <c r="G2" s="790">
        <v>1</v>
      </c>
      <c r="H2" s="790">
        <v>2</v>
      </c>
      <c r="I2" s="790">
        <v>1</v>
      </c>
      <c r="J2" s="790">
        <v>2</v>
      </c>
      <c r="K2" s="790">
        <v>1</v>
      </c>
      <c r="L2" s="790">
        <v>2</v>
      </c>
      <c r="M2" s="790">
        <v>1</v>
      </c>
      <c r="N2" s="790">
        <v>2</v>
      </c>
      <c r="O2" s="790">
        <v>1</v>
      </c>
      <c r="P2" s="790">
        <v>2</v>
      </c>
      <c r="Q2" s="790">
        <v>1</v>
      </c>
      <c r="R2" s="790">
        <v>2</v>
      </c>
      <c r="S2" s="790">
        <v>1</v>
      </c>
      <c r="T2" s="790">
        <v>2</v>
      </c>
      <c r="U2" s="790">
        <v>1</v>
      </c>
      <c r="V2" s="790">
        <v>2</v>
      </c>
      <c r="W2" s="790">
        <v>1</v>
      </c>
      <c r="X2" s="790">
        <v>2</v>
      </c>
      <c r="Y2" s="790">
        <v>1</v>
      </c>
      <c r="Z2" s="790">
        <v>2</v>
      </c>
      <c r="AA2" s="790">
        <v>1</v>
      </c>
      <c r="AB2" s="790">
        <v>2</v>
      </c>
      <c r="AC2" s="790">
        <v>1</v>
      </c>
      <c r="AD2" s="790">
        <v>2</v>
      </c>
      <c r="AE2" s="790">
        <v>1</v>
      </c>
      <c r="AF2" s="790">
        <v>2</v>
      </c>
      <c r="AG2" s="790">
        <v>1</v>
      </c>
      <c r="AH2" s="790">
        <v>2</v>
      </c>
      <c r="AI2" s="790">
        <v>1</v>
      </c>
      <c r="AJ2" s="790">
        <v>2</v>
      </c>
      <c r="AK2" s="790">
        <v>1</v>
      </c>
      <c r="AL2" s="790">
        <v>2</v>
      </c>
      <c r="AM2" s="790">
        <v>1</v>
      </c>
      <c r="AN2" s="790">
        <v>2</v>
      </c>
      <c r="AO2" s="790">
        <v>1</v>
      </c>
      <c r="AP2" s="790">
        <v>2</v>
      </c>
      <c r="AQ2" s="790">
        <v>1</v>
      </c>
      <c r="AR2" s="790">
        <v>2</v>
      </c>
      <c r="AS2" s="790">
        <v>1</v>
      </c>
      <c r="AT2" s="790">
        <v>2</v>
      </c>
      <c r="AU2" s="790">
        <v>1</v>
      </c>
      <c r="AV2" s="790">
        <v>2</v>
      </c>
      <c r="AW2" s="790">
        <v>1</v>
      </c>
      <c r="AX2" s="790">
        <v>2</v>
      </c>
      <c r="AY2" s="790">
        <v>1</v>
      </c>
      <c r="AZ2" s="790">
        <v>2</v>
      </c>
      <c r="BA2" s="790">
        <v>1</v>
      </c>
      <c r="BB2" s="790">
        <v>2</v>
      </c>
      <c r="BC2" s="790">
        <v>1</v>
      </c>
      <c r="BD2" s="790">
        <v>2</v>
      </c>
      <c r="BE2" s="790">
        <v>1</v>
      </c>
      <c r="BF2" s="790">
        <v>2</v>
      </c>
      <c r="BG2" s="790">
        <v>1</v>
      </c>
      <c r="BH2" s="790">
        <v>2</v>
      </c>
      <c r="BI2" s="790">
        <v>1</v>
      </c>
      <c r="BJ2" s="790">
        <v>2</v>
      </c>
      <c r="BK2" s="790">
        <v>1</v>
      </c>
      <c r="BL2" s="790">
        <v>2</v>
      </c>
      <c r="BM2" s="790">
        <v>1</v>
      </c>
      <c r="BN2" s="790">
        <v>2</v>
      </c>
      <c r="BO2" s="790">
        <v>1</v>
      </c>
      <c r="BP2" s="790">
        <v>2</v>
      </c>
      <c r="BQ2" s="790">
        <v>1</v>
      </c>
      <c r="BR2" s="790">
        <v>2</v>
      </c>
      <c r="BS2" s="790">
        <v>1</v>
      </c>
      <c r="BT2" s="790">
        <v>2</v>
      </c>
      <c r="BU2" s="790">
        <v>1</v>
      </c>
      <c r="BV2" s="790">
        <v>2</v>
      </c>
      <c r="BW2" s="790">
        <v>1</v>
      </c>
      <c r="BX2" s="790">
        <v>2</v>
      </c>
      <c r="BY2" s="790">
        <v>1</v>
      </c>
      <c r="BZ2" s="790">
        <v>2</v>
      </c>
      <c r="CA2" s="790">
        <v>1</v>
      </c>
      <c r="CB2" s="790">
        <v>2</v>
      </c>
      <c r="CC2" s="790">
        <v>1</v>
      </c>
      <c r="CD2" s="790">
        <v>2</v>
      </c>
      <c r="CE2" s="790">
        <v>1</v>
      </c>
      <c r="CF2" s="790">
        <v>2</v>
      </c>
      <c r="CG2" s="790">
        <v>1</v>
      </c>
      <c r="CH2" s="790">
        <v>2</v>
      </c>
      <c r="CI2" s="790">
        <v>1</v>
      </c>
      <c r="CJ2" s="790">
        <v>2</v>
      </c>
      <c r="CK2" s="790">
        <v>1</v>
      </c>
      <c r="CL2" s="790">
        <v>2</v>
      </c>
      <c r="CM2" s="790">
        <v>1</v>
      </c>
      <c r="CN2" s="790">
        <v>2</v>
      </c>
      <c r="CO2" s="790">
        <v>1</v>
      </c>
      <c r="CP2" s="790">
        <v>2</v>
      </c>
      <c r="CQ2" s="790">
        <v>1</v>
      </c>
      <c r="CR2" s="790">
        <v>2</v>
      </c>
      <c r="CS2" s="790">
        <v>1</v>
      </c>
      <c r="CT2" s="790">
        <v>2</v>
      </c>
      <c r="CU2" s="790">
        <v>1</v>
      </c>
      <c r="CV2" s="790">
        <v>2</v>
      </c>
      <c r="CW2" s="790">
        <v>1</v>
      </c>
      <c r="CX2" s="790">
        <v>2</v>
      </c>
      <c r="CY2" s="790">
        <v>1</v>
      </c>
      <c r="CZ2" s="790">
        <v>2</v>
      </c>
      <c r="DA2" s="790">
        <v>1</v>
      </c>
      <c r="DB2" s="791"/>
      <c r="DC2" s="274"/>
      <c r="DD2" s="274"/>
      <c r="DE2" s="274"/>
      <c r="DF2" s="274"/>
      <c r="DG2" s="1"/>
    </row>
    <row r="3" spans="1:111" ht="15.75" thickBot="1" x14ac:dyDescent="0.3">
      <c r="A3" s="1"/>
      <c r="B3" s="1485" t="s">
        <v>903</v>
      </c>
      <c r="C3" s="1471"/>
      <c r="D3" s="1471"/>
      <c r="E3" s="1471"/>
      <c r="F3" s="1471"/>
      <c r="G3" s="1471"/>
      <c r="H3" s="1471"/>
      <c r="I3" s="1471"/>
      <c r="J3" s="1472"/>
      <c r="K3" s="1485" t="s">
        <v>904</v>
      </c>
      <c r="L3" s="1471"/>
      <c r="M3" s="1471"/>
      <c r="N3" s="1471"/>
      <c r="O3" s="1471"/>
      <c r="P3" s="1471"/>
      <c r="Q3" s="1471"/>
      <c r="R3" s="1472"/>
      <c r="S3" s="1485" t="s">
        <v>905</v>
      </c>
      <c r="T3" s="1471"/>
      <c r="U3" s="1471"/>
      <c r="V3" s="1471"/>
      <c r="W3" s="1471"/>
      <c r="X3" s="1471"/>
      <c r="Y3" s="1471"/>
      <c r="Z3" s="1471"/>
      <c r="AA3" s="1472"/>
      <c r="AB3" s="1485" t="s">
        <v>906</v>
      </c>
      <c r="AC3" s="1471"/>
      <c r="AD3" s="1471"/>
      <c r="AE3" s="1471"/>
      <c r="AF3" s="1471"/>
      <c r="AG3" s="1471"/>
      <c r="AH3" s="1471"/>
      <c r="AI3" s="1472"/>
      <c r="AJ3" s="1485" t="s">
        <v>907</v>
      </c>
      <c r="AK3" s="1471"/>
      <c r="AL3" s="1471"/>
      <c r="AM3" s="1471"/>
      <c r="AN3" s="1471"/>
      <c r="AO3" s="1471"/>
      <c r="AP3" s="1471"/>
      <c r="AQ3" s="1471"/>
      <c r="AR3" s="1472"/>
      <c r="AS3" s="1485" t="s">
        <v>908</v>
      </c>
      <c r="AT3" s="1471"/>
      <c r="AU3" s="1471"/>
      <c r="AV3" s="1471"/>
      <c r="AW3" s="1471"/>
      <c r="AX3" s="1471"/>
      <c r="AY3" s="1471"/>
      <c r="AZ3" s="1471"/>
      <c r="BA3" s="1486"/>
      <c r="BB3" s="1470" t="s">
        <v>909</v>
      </c>
      <c r="BC3" s="1471"/>
      <c r="BD3" s="1471"/>
      <c r="BE3" s="1471"/>
      <c r="BF3" s="1471"/>
      <c r="BG3" s="1471"/>
      <c r="BH3" s="1471"/>
      <c r="BI3" s="1471"/>
      <c r="BJ3" s="1486"/>
      <c r="BK3" s="1470" t="s">
        <v>910</v>
      </c>
      <c r="BL3" s="1471"/>
      <c r="BM3" s="1471"/>
      <c r="BN3" s="1471"/>
      <c r="BO3" s="1471"/>
      <c r="BP3" s="1471"/>
      <c r="BQ3" s="1471"/>
      <c r="BR3" s="1472"/>
      <c r="BS3" s="1485" t="s">
        <v>911</v>
      </c>
      <c r="BT3" s="1471"/>
      <c r="BU3" s="1471"/>
      <c r="BV3" s="1471"/>
      <c r="BW3" s="1471"/>
      <c r="BX3" s="1471"/>
      <c r="BY3" s="1471"/>
      <c r="BZ3" s="1471"/>
      <c r="CA3" s="1472"/>
      <c r="CB3" s="1485" t="s">
        <v>912</v>
      </c>
      <c r="CC3" s="1471"/>
      <c r="CD3" s="1471"/>
      <c r="CE3" s="1471"/>
      <c r="CF3" s="1471"/>
      <c r="CG3" s="1471"/>
      <c r="CH3" s="1471"/>
      <c r="CI3" s="1471"/>
      <c r="CJ3" s="1472"/>
      <c r="CK3" s="1485" t="s">
        <v>913</v>
      </c>
      <c r="CL3" s="1471"/>
      <c r="CM3" s="1471"/>
      <c r="CN3" s="1471"/>
      <c r="CO3" s="1471"/>
      <c r="CP3" s="1471"/>
      <c r="CQ3" s="1471"/>
      <c r="CR3" s="1472"/>
      <c r="CS3" s="1485" t="s">
        <v>914</v>
      </c>
      <c r="CT3" s="1471"/>
      <c r="CU3" s="1471"/>
      <c r="CV3" s="1471"/>
      <c r="CW3" s="1471"/>
      <c r="CX3" s="1471"/>
      <c r="CY3" s="1471"/>
      <c r="CZ3" s="1471"/>
      <c r="DA3" s="1472"/>
      <c r="DB3" s="789"/>
      <c r="DC3" s="1044" t="s">
        <v>62</v>
      </c>
      <c r="DD3" s="1"/>
    </row>
    <row r="4" spans="1:111" ht="15.75" thickBot="1" x14ac:dyDescent="0.3">
      <c r="A4" s="34" t="s">
        <v>365</v>
      </c>
      <c r="B4" s="622">
        <v>1</v>
      </c>
      <c r="C4" s="623">
        <v>2</v>
      </c>
      <c r="D4" s="624">
        <v>3</v>
      </c>
      <c r="E4" s="414">
        <v>4</v>
      </c>
      <c r="F4" s="625">
        <v>5</v>
      </c>
      <c r="G4" s="626">
        <v>6</v>
      </c>
      <c r="H4" s="627">
        <v>7</v>
      </c>
      <c r="I4" s="414">
        <v>8</v>
      </c>
      <c r="J4" s="628">
        <v>9</v>
      </c>
      <c r="K4" s="629">
        <v>10</v>
      </c>
      <c r="L4" s="627">
        <v>11</v>
      </c>
      <c r="M4" s="414">
        <v>12</v>
      </c>
      <c r="N4" s="625">
        <v>13</v>
      </c>
      <c r="O4" s="626">
        <v>14</v>
      </c>
      <c r="P4" s="627">
        <v>15</v>
      </c>
      <c r="Q4" s="414">
        <v>16</v>
      </c>
      <c r="R4" s="628">
        <v>17</v>
      </c>
      <c r="S4" s="630">
        <v>18</v>
      </c>
      <c r="T4" s="627">
        <v>19</v>
      </c>
      <c r="U4" s="414">
        <v>20</v>
      </c>
      <c r="V4" s="625">
        <v>21</v>
      </c>
      <c r="W4" s="626">
        <v>22</v>
      </c>
      <c r="X4" s="627">
        <v>23</v>
      </c>
      <c r="Y4" s="414">
        <v>24</v>
      </c>
      <c r="Z4" s="625">
        <v>25</v>
      </c>
      <c r="AA4" s="777">
        <v>26</v>
      </c>
      <c r="AB4" s="781">
        <v>27</v>
      </c>
      <c r="AC4" s="414">
        <v>28</v>
      </c>
      <c r="AD4" s="625">
        <v>29</v>
      </c>
      <c r="AE4" s="626">
        <v>30</v>
      </c>
      <c r="AF4" s="627">
        <v>31</v>
      </c>
      <c r="AG4" s="414">
        <v>32</v>
      </c>
      <c r="AH4" s="625">
        <v>33</v>
      </c>
      <c r="AI4" s="631">
        <v>34</v>
      </c>
      <c r="AJ4" s="629">
        <v>35</v>
      </c>
      <c r="AK4" s="414">
        <v>36</v>
      </c>
      <c r="AL4" s="625">
        <v>37</v>
      </c>
      <c r="AM4" s="626">
        <v>38</v>
      </c>
      <c r="AN4" s="627">
        <v>39</v>
      </c>
      <c r="AO4" s="414">
        <v>40</v>
      </c>
      <c r="AP4" s="625">
        <v>41</v>
      </c>
      <c r="AQ4" s="626">
        <v>42</v>
      </c>
      <c r="AR4" s="632">
        <v>43</v>
      </c>
      <c r="AS4" s="417">
        <v>44</v>
      </c>
      <c r="AT4" s="625">
        <v>45</v>
      </c>
      <c r="AU4" s="626">
        <v>46</v>
      </c>
      <c r="AV4" s="627">
        <v>47</v>
      </c>
      <c r="AW4" s="414">
        <v>48</v>
      </c>
      <c r="AX4" s="625">
        <v>49</v>
      </c>
      <c r="AY4" s="626">
        <v>50</v>
      </c>
      <c r="AZ4" s="627">
        <v>51</v>
      </c>
      <c r="BA4" s="783">
        <v>52</v>
      </c>
      <c r="BB4" s="633">
        <v>53</v>
      </c>
      <c r="BC4" s="626">
        <v>54</v>
      </c>
      <c r="BD4" s="627">
        <v>55</v>
      </c>
      <c r="BE4" s="414">
        <v>56</v>
      </c>
      <c r="BF4" s="625">
        <v>57</v>
      </c>
      <c r="BG4" s="626">
        <v>58</v>
      </c>
      <c r="BH4" s="627">
        <v>59</v>
      </c>
      <c r="BI4" s="414">
        <v>60</v>
      </c>
      <c r="BJ4" s="785">
        <v>61</v>
      </c>
      <c r="BK4" s="775">
        <v>62</v>
      </c>
      <c r="BL4" s="627">
        <v>63</v>
      </c>
      <c r="BM4" s="414">
        <v>64</v>
      </c>
      <c r="BN4" s="625">
        <v>65</v>
      </c>
      <c r="BO4" s="626">
        <v>66</v>
      </c>
      <c r="BP4" s="627">
        <v>67</v>
      </c>
      <c r="BQ4" s="414">
        <v>68</v>
      </c>
      <c r="BR4" s="628">
        <v>69</v>
      </c>
      <c r="BS4" s="630">
        <v>70</v>
      </c>
      <c r="BT4" s="627">
        <v>71</v>
      </c>
      <c r="BU4" s="414">
        <v>72</v>
      </c>
      <c r="BV4" s="625">
        <v>73</v>
      </c>
      <c r="BW4" s="626">
        <v>74</v>
      </c>
      <c r="BX4" s="627">
        <v>75</v>
      </c>
      <c r="BY4" s="414">
        <v>76</v>
      </c>
      <c r="BZ4" s="625">
        <v>77</v>
      </c>
      <c r="CA4" s="631">
        <v>78</v>
      </c>
      <c r="CB4" s="629">
        <v>79</v>
      </c>
      <c r="CC4" s="414">
        <v>80</v>
      </c>
      <c r="CD4" s="625">
        <v>81</v>
      </c>
      <c r="CE4" s="626">
        <v>82</v>
      </c>
      <c r="CF4" s="627">
        <v>83</v>
      </c>
      <c r="CG4" s="414">
        <v>84</v>
      </c>
      <c r="CH4" s="625">
        <v>85</v>
      </c>
      <c r="CI4" s="626">
        <v>86</v>
      </c>
      <c r="CJ4" s="632">
        <v>87</v>
      </c>
      <c r="CK4" s="417">
        <v>88</v>
      </c>
      <c r="CL4" s="625">
        <v>89</v>
      </c>
      <c r="CM4" s="626">
        <v>90</v>
      </c>
      <c r="CN4" s="627">
        <v>91</v>
      </c>
      <c r="CO4" s="414">
        <v>92</v>
      </c>
      <c r="CP4" s="625">
        <v>93</v>
      </c>
      <c r="CQ4" s="626">
        <v>94</v>
      </c>
      <c r="CR4" s="632">
        <v>95</v>
      </c>
      <c r="CS4" s="417">
        <v>96</v>
      </c>
      <c r="CT4" s="625">
        <v>97</v>
      </c>
      <c r="CU4" s="626">
        <v>98</v>
      </c>
      <c r="CV4" s="627">
        <v>99</v>
      </c>
      <c r="CW4" s="414">
        <v>100</v>
      </c>
      <c r="CX4" s="625">
        <v>101</v>
      </c>
      <c r="CY4" s="626">
        <v>102</v>
      </c>
      <c r="CZ4" s="627">
        <v>103</v>
      </c>
      <c r="DA4" s="634">
        <v>104</v>
      </c>
      <c r="DB4" s="789"/>
      <c r="DC4" s="1045"/>
      <c r="DD4" s="1"/>
    </row>
    <row r="5" spans="1:111" ht="15.75" thickBot="1" x14ac:dyDescent="0.3">
      <c r="A5" s="39" t="s">
        <v>1</v>
      </c>
      <c r="B5" s="635" t="s">
        <v>3</v>
      </c>
      <c r="C5" s="636" t="s">
        <v>2</v>
      </c>
      <c r="D5" s="636" t="s">
        <v>3</v>
      </c>
      <c r="E5" s="637" t="s">
        <v>2</v>
      </c>
      <c r="F5" s="637" t="s">
        <v>3</v>
      </c>
      <c r="G5" s="638" t="s">
        <v>2</v>
      </c>
      <c r="H5" s="638" t="s">
        <v>3</v>
      </c>
      <c r="I5" s="637" t="s">
        <v>2</v>
      </c>
      <c r="J5" s="639" t="s">
        <v>3</v>
      </c>
      <c r="K5" s="640" t="s">
        <v>2</v>
      </c>
      <c r="L5" s="638" t="s">
        <v>3</v>
      </c>
      <c r="M5" s="637" t="s">
        <v>2</v>
      </c>
      <c r="N5" s="637" t="s">
        <v>3</v>
      </c>
      <c r="O5" s="638" t="s">
        <v>2</v>
      </c>
      <c r="P5" s="638" t="s">
        <v>3</v>
      </c>
      <c r="Q5" s="637" t="s">
        <v>2</v>
      </c>
      <c r="R5" s="639" t="s">
        <v>3</v>
      </c>
      <c r="S5" s="778" t="s">
        <v>2</v>
      </c>
      <c r="T5" s="779" t="s">
        <v>3</v>
      </c>
      <c r="U5" s="419" t="s">
        <v>2</v>
      </c>
      <c r="V5" s="419" t="s">
        <v>3</v>
      </c>
      <c r="W5" s="779" t="s">
        <v>2</v>
      </c>
      <c r="X5" s="779" t="s">
        <v>3</v>
      </c>
      <c r="Y5" s="419" t="s">
        <v>2</v>
      </c>
      <c r="Z5" s="419" t="s">
        <v>3</v>
      </c>
      <c r="AA5" s="780" t="s">
        <v>2</v>
      </c>
      <c r="AB5" s="782" t="s">
        <v>3</v>
      </c>
      <c r="AC5" s="419" t="s">
        <v>2</v>
      </c>
      <c r="AD5" s="637" t="s">
        <v>3</v>
      </c>
      <c r="AE5" s="638" t="s">
        <v>2</v>
      </c>
      <c r="AF5" s="638" t="s">
        <v>3</v>
      </c>
      <c r="AG5" s="637" t="s">
        <v>2</v>
      </c>
      <c r="AH5" s="637" t="s">
        <v>3</v>
      </c>
      <c r="AI5" s="641" t="s">
        <v>2</v>
      </c>
      <c r="AJ5" s="640" t="s">
        <v>3</v>
      </c>
      <c r="AK5" s="637" t="s">
        <v>2</v>
      </c>
      <c r="AL5" s="637" t="s">
        <v>3</v>
      </c>
      <c r="AM5" s="638" t="s">
        <v>2</v>
      </c>
      <c r="AN5" s="638" t="s">
        <v>3</v>
      </c>
      <c r="AO5" s="637" t="s">
        <v>2</v>
      </c>
      <c r="AP5" s="637" t="s">
        <v>3</v>
      </c>
      <c r="AQ5" s="638" t="s">
        <v>2</v>
      </c>
      <c r="AR5" s="641" t="s">
        <v>3</v>
      </c>
      <c r="AS5" s="463" t="s">
        <v>2</v>
      </c>
      <c r="AT5" s="419" t="s">
        <v>3</v>
      </c>
      <c r="AU5" s="779" t="s">
        <v>2</v>
      </c>
      <c r="AV5" s="779" t="s">
        <v>3</v>
      </c>
      <c r="AW5" s="419" t="s">
        <v>2</v>
      </c>
      <c r="AX5" s="419" t="s">
        <v>3</v>
      </c>
      <c r="AY5" s="779" t="s">
        <v>2</v>
      </c>
      <c r="AZ5" s="779" t="s">
        <v>3</v>
      </c>
      <c r="BA5" s="784" t="s">
        <v>2</v>
      </c>
      <c r="BB5" s="463" t="s">
        <v>3</v>
      </c>
      <c r="BC5" s="779" t="s">
        <v>2</v>
      </c>
      <c r="BD5" s="779" t="s">
        <v>3</v>
      </c>
      <c r="BE5" s="419" t="s">
        <v>2</v>
      </c>
      <c r="BF5" s="419" t="s">
        <v>3</v>
      </c>
      <c r="BG5" s="779" t="s">
        <v>2</v>
      </c>
      <c r="BH5" s="779" t="s">
        <v>3</v>
      </c>
      <c r="BI5" s="419" t="s">
        <v>2</v>
      </c>
      <c r="BJ5" s="784" t="s">
        <v>3</v>
      </c>
      <c r="BK5" s="776" t="s">
        <v>2</v>
      </c>
      <c r="BL5" s="638" t="s">
        <v>3</v>
      </c>
      <c r="BM5" s="637" t="s">
        <v>2</v>
      </c>
      <c r="BN5" s="637" t="s">
        <v>3</v>
      </c>
      <c r="BO5" s="638" t="s">
        <v>2</v>
      </c>
      <c r="BP5" s="638" t="s">
        <v>3</v>
      </c>
      <c r="BQ5" s="637" t="s">
        <v>2</v>
      </c>
      <c r="BR5" s="639" t="s">
        <v>3</v>
      </c>
      <c r="BS5" s="640" t="s">
        <v>2</v>
      </c>
      <c r="BT5" s="638" t="s">
        <v>3</v>
      </c>
      <c r="BU5" s="637" t="s">
        <v>2</v>
      </c>
      <c r="BV5" s="637" t="s">
        <v>3</v>
      </c>
      <c r="BW5" s="638" t="s">
        <v>2</v>
      </c>
      <c r="BX5" s="638" t="s">
        <v>3</v>
      </c>
      <c r="BY5" s="637" t="s">
        <v>2</v>
      </c>
      <c r="BZ5" s="637" t="s">
        <v>3</v>
      </c>
      <c r="CA5" s="641" t="s">
        <v>2</v>
      </c>
      <c r="CB5" s="640" t="s">
        <v>3</v>
      </c>
      <c r="CC5" s="637" t="s">
        <v>2</v>
      </c>
      <c r="CD5" s="637" t="s">
        <v>3</v>
      </c>
      <c r="CE5" s="638" t="s">
        <v>2</v>
      </c>
      <c r="CF5" s="638" t="s">
        <v>3</v>
      </c>
      <c r="CG5" s="637" t="s">
        <v>2</v>
      </c>
      <c r="CH5" s="637" t="s">
        <v>3</v>
      </c>
      <c r="CI5" s="638" t="s">
        <v>2</v>
      </c>
      <c r="CJ5" s="641" t="s">
        <v>3</v>
      </c>
      <c r="CK5" s="635" t="s">
        <v>2</v>
      </c>
      <c r="CL5" s="637" t="s">
        <v>3</v>
      </c>
      <c r="CM5" s="638" t="s">
        <v>2</v>
      </c>
      <c r="CN5" s="638" t="s">
        <v>3</v>
      </c>
      <c r="CO5" s="637" t="s">
        <v>2</v>
      </c>
      <c r="CP5" s="637" t="s">
        <v>3</v>
      </c>
      <c r="CQ5" s="638" t="s">
        <v>2</v>
      </c>
      <c r="CR5" s="641" t="s">
        <v>3</v>
      </c>
      <c r="CS5" s="635" t="s">
        <v>2</v>
      </c>
      <c r="CT5" s="637" t="s">
        <v>3</v>
      </c>
      <c r="CU5" s="638" t="s">
        <v>2</v>
      </c>
      <c r="CV5" s="638" t="s">
        <v>3</v>
      </c>
      <c r="CW5" s="637" t="s">
        <v>2</v>
      </c>
      <c r="CX5" s="637" t="s">
        <v>3</v>
      </c>
      <c r="CY5" s="638" t="s">
        <v>2</v>
      </c>
      <c r="CZ5" s="638" t="s">
        <v>3</v>
      </c>
      <c r="DA5" s="639" t="s">
        <v>2</v>
      </c>
      <c r="DB5" s="789"/>
      <c r="DC5" s="1045"/>
      <c r="DD5" s="1"/>
    </row>
    <row r="6" spans="1:111" ht="15.75" thickBot="1" x14ac:dyDescent="0.3">
      <c r="A6" s="39" t="s">
        <v>4</v>
      </c>
      <c r="B6" s="654">
        <v>1</v>
      </c>
      <c r="C6" s="1295">
        <v>2</v>
      </c>
      <c r="D6" s="1295"/>
      <c r="E6" s="1237">
        <v>3</v>
      </c>
      <c r="F6" s="1237"/>
      <c r="G6" s="1236">
        <v>4</v>
      </c>
      <c r="H6" s="1236"/>
      <c r="I6" s="1237">
        <v>5</v>
      </c>
      <c r="J6" s="1243"/>
      <c r="K6" s="1244">
        <v>6</v>
      </c>
      <c r="L6" s="1236"/>
      <c r="M6" s="1237">
        <v>7</v>
      </c>
      <c r="N6" s="1237"/>
      <c r="O6" s="1236">
        <v>8</v>
      </c>
      <c r="P6" s="1236"/>
      <c r="Q6" s="1237">
        <v>9</v>
      </c>
      <c r="R6" s="1243"/>
      <c r="S6" s="1244">
        <v>10</v>
      </c>
      <c r="T6" s="1236"/>
      <c r="U6" s="1237">
        <v>11</v>
      </c>
      <c r="V6" s="1237"/>
      <c r="W6" s="1236">
        <v>12</v>
      </c>
      <c r="X6" s="1236"/>
      <c r="Y6" s="1237">
        <v>13</v>
      </c>
      <c r="Z6" s="1237"/>
      <c r="AA6" s="1598">
        <v>14</v>
      </c>
      <c r="AB6" s="1236"/>
      <c r="AC6" s="1600">
        <v>15</v>
      </c>
      <c r="AD6" s="1237"/>
      <c r="AE6" s="1236">
        <v>16</v>
      </c>
      <c r="AF6" s="1236"/>
      <c r="AG6" s="1237">
        <v>17</v>
      </c>
      <c r="AH6" s="1237"/>
      <c r="AI6" s="642">
        <v>18</v>
      </c>
      <c r="AJ6" s="643">
        <v>18</v>
      </c>
      <c r="AK6" s="1237">
        <v>19</v>
      </c>
      <c r="AL6" s="1237"/>
      <c r="AM6" s="1236">
        <v>20</v>
      </c>
      <c r="AN6" s="1236"/>
      <c r="AO6" s="1237">
        <v>21</v>
      </c>
      <c r="AP6" s="1237"/>
      <c r="AQ6" s="1236">
        <v>22</v>
      </c>
      <c r="AR6" s="1239"/>
      <c r="AS6" s="1238">
        <v>23</v>
      </c>
      <c r="AT6" s="1237"/>
      <c r="AU6" s="1236">
        <v>24</v>
      </c>
      <c r="AV6" s="1236"/>
      <c r="AW6" s="1237">
        <v>25</v>
      </c>
      <c r="AX6" s="1237"/>
      <c r="AY6" s="1236">
        <v>26</v>
      </c>
      <c r="AZ6" s="1236"/>
      <c r="BA6" s="1237">
        <v>27</v>
      </c>
      <c r="BB6" s="1597"/>
      <c r="BC6" s="1598">
        <v>28</v>
      </c>
      <c r="BD6" s="1236"/>
      <c r="BE6" s="1237">
        <v>29</v>
      </c>
      <c r="BF6" s="1237"/>
      <c r="BG6" s="1236">
        <v>30</v>
      </c>
      <c r="BH6" s="1236"/>
      <c r="BI6" s="1599">
        <v>31</v>
      </c>
      <c r="BJ6" s="1600"/>
      <c r="BK6" s="1236">
        <v>32</v>
      </c>
      <c r="BL6" s="1236"/>
      <c r="BM6" s="1237">
        <v>33</v>
      </c>
      <c r="BN6" s="1237"/>
      <c r="BO6" s="1236">
        <v>34</v>
      </c>
      <c r="BP6" s="1236"/>
      <c r="BQ6" s="1237">
        <v>35</v>
      </c>
      <c r="BR6" s="1243"/>
      <c r="BS6" s="1244">
        <v>36</v>
      </c>
      <c r="BT6" s="1236"/>
      <c r="BU6" s="1237">
        <v>37</v>
      </c>
      <c r="BV6" s="1237"/>
      <c r="BW6" s="1236">
        <v>38</v>
      </c>
      <c r="BX6" s="1236"/>
      <c r="BY6" s="1237">
        <v>39</v>
      </c>
      <c r="BZ6" s="1237"/>
      <c r="CA6" s="642">
        <v>40</v>
      </c>
      <c r="CB6" s="643">
        <v>40</v>
      </c>
      <c r="CC6" s="1237">
        <v>41</v>
      </c>
      <c r="CD6" s="1237"/>
      <c r="CE6" s="1236">
        <v>42</v>
      </c>
      <c r="CF6" s="1236"/>
      <c r="CG6" s="1237">
        <v>43</v>
      </c>
      <c r="CH6" s="1237"/>
      <c r="CI6" s="1236">
        <v>44</v>
      </c>
      <c r="CJ6" s="1239"/>
      <c r="CK6" s="1238">
        <v>45</v>
      </c>
      <c r="CL6" s="1237"/>
      <c r="CM6" s="1236">
        <v>46</v>
      </c>
      <c r="CN6" s="1236"/>
      <c r="CO6" s="1237">
        <v>47</v>
      </c>
      <c r="CP6" s="1237"/>
      <c r="CQ6" s="1236">
        <v>48</v>
      </c>
      <c r="CR6" s="1239"/>
      <c r="CS6" s="1238">
        <v>49</v>
      </c>
      <c r="CT6" s="1237"/>
      <c r="CU6" s="1236">
        <v>50</v>
      </c>
      <c r="CV6" s="1236"/>
      <c r="CW6" s="1237">
        <v>51</v>
      </c>
      <c r="CX6" s="1237"/>
      <c r="CY6" s="1236">
        <v>52</v>
      </c>
      <c r="CZ6" s="1236"/>
      <c r="DA6" s="646">
        <v>53</v>
      </c>
      <c r="DB6" s="789"/>
      <c r="DC6" s="1046"/>
      <c r="DD6" s="1"/>
    </row>
    <row r="7" spans="1:111" ht="15.75" thickBot="1" x14ac:dyDescent="0.3">
      <c r="A7" s="692" t="s">
        <v>765</v>
      </c>
      <c r="B7" s="833">
        <v>2</v>
      </c>
      <c r="C7" s="834">
        <v>0.5</v>
      </c>
      <c r="D7" s="834">
        <v>2</v>
      </c>
      <c r="E7" s="834">
        <v>0.5</v>
      </c>
      <c r="F7" s="834">
        <v>2</v>
      </c>
      <c r="G7" s="834">
        <v>0.5</v>
      </c>
      <c r="H7" s="834">
        <v>2</v>
      </c>
      <c r="I7" s="834">
        <v>0.5</v>
      </c>
      <c r="J7" s="835">
        <v>2</v>
      </c>
      <c r="K7" s="833">
        <v>0.5</v>
      </c>
      <c r="L7" s="834">
        <v>2</v>
      </c>
      <c r="M7" s="834">
        <v>0.5</v>
      </c>
      <c r="N7" s="834">
        <v>2</v>
      </c>
      <c r="O7" s="834">
        <v>0.5</v>
      </c>
      <c r="P7" s="834">
        <v>2</v>
      </c>
      <c r="Q7" s="834">
        <v>0.5</v>
      </c>
      <c r="R7" s="756">
        <v>2</v>
      </c>
      <c r="S7" s="583">
        <v>0.5</v>
      </c>
      <c r="T7" s="582">
        <v>2</v>
      </c>
      <c r="U7" s="582">
        <v>0.5</v>
      </c>
      <c r="V7" s="582">
        <v>2</v>
      </c>
      <c r="W7" s="582">
        <v>0.5</v>
      </c>
      <c r="X7" s="582">
        <v>2</v>
      </c>
      <c r="Y7" s="582">
        <v>0.5</v>
      </c>
      <c r="Z7" s="582">
        <v>2</v>
      </c>
      <c r="AA7" s="878">
        <v>0.5</v>
      </c>
      <c r="AB7" s="583">
        <v>2</v>
      </c>
      <c r="AC7" s="577">
        <v>0.5</v>
      </c>
      <c r="AD7" s="582">
        <v>2</v>
      </c>
      <c r="AE7" s="582">
        <v>0.5</v>
      </c>
      <c r="AF7" s="582">
        <v>2</v>
      </c>
      <c r="AG7" s="582">
        <v>0.5</v>
      </c>
      <c r="AH7" s="582">
        <v>2</v>
      </c>
      <c r="AI7" s="756">
        <v>0.5</v>
      </c>
      <c r="AJ7" s="583">
        <v>2</v>
      </c>
      <c r="AK7" s="582">
        <v>0.5</v>
      </c>
      <c r="AL7" s="582">
        <v>2</v>
      </c>
      <c r="AM7" s="582">
        <v>0.5</v>
      </c>
      <c r="AN7" s="582">
        <v>2</v>
      </c>
      <c r="AO7" s="582">
        <v>0.5</v>
      </c>
      <c r="AP7" s="582">
        <v>2</v>
      </c>
      <c r="AQ7" s="582">
        <v>0.5</v>
      </c>
      <c r="AR7" s="756">
        <v>2</v>
      </c>
      <c r="AS7" s="583">
        <v>0.5</v>
      </c>
      <c r="AT7" s="582">
        <v>2</v>
      </c>
      <c r="AU7" s="582">
        <v>0.5</v>
      </c>
      <c r="AV7" s="582">
        <v>2</v>
      </c>
      <c r="AW7" s="582">
        <v>0.5</v>
      </c>
      <c r="AX7" s="582">
        <v>2</v>
      </c>
      <c r="AY7" s="582">
        <v>0.5</v>
      </c>
      <c r="AZ7" s="582">
        <v>2</v>
      </c>
      <c r="BA7" s="756">
        <v>0.5</v>
      </c>
      <c r="BB7" s="577">
        <v>2</v>
      </c>
      <c r="BC7" s="582">
        <v>0.5</v>
      </c>
      <c r="BD7" s="582">
        <v>2</v>
      </c>
      <c r="BE7" s="582">
        <v>0.5</v>
      </c>
      <c r="BF7" s="582">
        <v>2</v>
      </c>
      <c r="BG7" s="582">
        <v>0.5</v>
      </c>
      <c r="BH7" s="582">
        <v>2</v>
      </c>
      <c r="BI7" s="582">
        <v>0.5</v>
      </c>
      <c r="BJ7" s="756">
        <v>2</v>
      </c>
      <c r="BK7" s="577">
        <v>0.5</v>
      </c>
      <c r="BL7" s="582">
        <v>2</v>
      </c>
      <c r="BM7" s="582">
        <v>0.5</v>
      </c>
      <c r="BN7" s="582">
        <v>2</v>
      </c>
      <c r="BO7" s="582">
        <v>0.5</v>
      </c>
      <c r="BP7" s="582">
        <v>2</v>
      </c>
      <c r="BQ7" s="582">
        <v>0.5</v>
      </c>
      <c r="BR7" s="756">
        <v>2</v>
      </c>
      <c r="BS7" s="583">
        <v>0.5</v>
      </c>
      <c r="BT7" s="582">
        <v>2</v>
      </c>
      <c r="BU7" s="582">
        <v>0.5</v>
      </c>
      <c r="BV7" s="582">
        <v>2</v>
      </c>
      <c r="BW7" s="582">
        <v>0.5</v>
      </c>
      <c r="BX7" s="582">
        <v>2</v>
      </c>
      <c r="BY7" s="582">
        <v>0.5</v>
      </c>
      <c r="BZ7" s="582">
        <v>2</v>
      </c>
      <c r="CA7" s="756">
        <v>0.5</v>
      </c>
      <c r="CB7" s="583">
        <v>2</v>
      </c>
      <c r="CC7" s="582">
        <v>0.5</v>
      </c>
      <c r="CD7" s="582">
        <v>2</v>
      </c>
      <c r="CE7" s="582">
        <v>0.5</v>
      </c>
      <c r="CF7" s="582">
        <v>2</v>
      </c>
      <c r="CG7" s="582">
        <v>0.5</v>
      </c>
      <c r="CH7" s="582">
        <v>2</v>
      </c>
      <c r="CI7" s="582">
        <v>0.5</v>
      </c>
      <c r="CJ7" s="756">
        <v>2</v>
      </c>
      <c r="CK7" s="583">
        <v>0.5</v>
      </c>
      <c r="CL7" s="582">
        <v>2</v>
      </c>
      <c r="CM7" s="582">
        <v>0.5</v>
      </c>
      <c r="CN7" s="582">
        <v>2</v>
      </c>
      <c r="CO7" s="582">
        <v>0.5</v>
      </c>
      <c r="CP7" s="582">
        <v>2</v>
      </c>
      <c r="CQ7" s="582">
        <v>0.5</v>
      </c>
      <c r="CR7" s="756">
        <v>2</v>
      </c>
      <c r="CS7" s="583">
        <v>0.5</v>
      </c>
      <c r="CT7" s="582">
        <v>2</v>
      </c>
      <c r="CU7" s="582">
        <v>0.5</v>
      </c>
      <c r="CV7" s="582">
        <v>2</v>
      </c>
      <c r="CW7" s="582">
        <v>0.5</v>
      </c>
      <c r="CX7" s="582">
        <v>2</v>
      </c>
      <c r="CY7" s="582">
        <v>0.5</v>
      </c>
      <c r="CZ7" s="582">
        <v>2</v>
      </c>
      <c r="DA7" s="756">
        <v>0.5</v>
      </c>
      <c r="DB7" s="792"/>
      <c r="DC7" s="902">
        <f t="shared" ref="DC7:DC18" si="0">SUM(B7:DA7)</f>
        <v>130</v>
      </c>
      <c r="DD7" s="693" t="str">
        <f>A7</f>
        <v>Joao</v>
      </c>
      <c r="DE7" t="s">
        <v>1094</v>
      </c>
    </row>
    <row r="8" spans="1:111" ht="15.75" thickBot="1" x14ac:dyDescent="0.3">
      <c r="A8" s="692" t="s">
        <v>715</v>
      </c>
      <c r="B8" s="851">
        <v>3</v>
      </c>
      <c r="C8" s="561">
        <v>0.5</v>
      </c>
      <c r="D8" s="852">
        <v>3</v>
      </c>
      <c r="E8" s="561">
        <v>0.5</v>
      </c>
      <c r="F8" s="852">
        <v>3</v>
      </c>
      <c r="G8" s="561">
        <v>0.5</v>
      </c>
      <c r="H8" s="852">
        <v>3</v>
      </c>
      <c r="I8" s="561">
        <v>0.5</v>
      </c>
      <c r="J8" s="853">
        <v>3</v>
      </c>
      <c r="K8" s="562">
        <v>0.5</v>
      </c>
      <c r="L8" s="561">
        <v>2</v>
      </c>
      <c r="M8" s="561">
        <v>0.5</v>
      </c>
      <c r="N8" s="561">
        <v>2</v>
      </c>
      <c r="O8" s="561">
        <v>0.5</v>
      </c>
      <c r="P8" s="561">
        <v>2</v>
      </c>
      <c r="Q8" s="561">
        <v>0.5</v>
      </c>
      <c r="R8" s="752">
        <v>2</v>
      </c>
      <c r="S8" s="562">
        <v>0.5</v>
      </c>
      <c r="T8" s="561">
        <v>2</v>
      </c>
      <c r="U8" s="561">
        <v>0.5</v>
      </c>
      <c r="V8" s="561">
        <v>2</v>
      </c>
      <c r="W8" s="561">
        <v>0.5</v>
      </c>
      <c r="X8" s="561">
        <v>2</v>
      </c>
      <c r="Y8" s="561">
        <v>0.5</v>
      </c>
      <c r="Z8" s="561">
        <v>2</v>
      </c>
      <c r="AA8" s="870">
        <v>0.5</v>
      </c>
      <c r="AB8" s="562">
        <v>2</v>
      </c>
      <c r="AC8" s="556">
        <v>0.5</v>
      </c>
      <c r="AD8" s="561">
        <v>2</v>
      </c>
      <c r="AE8" s="561">
        <v>0.5</v>
      </c>
      <c r="AF8" s="561">
        <v>2</v>
      </c>
      <c r="AG8" s="561">
        <v>0.5</v>
      </c>
      <c r="AH8" s="561">
        <v>2</v>
      </c>
      <c r="AI8" s="752">
        <v>0.5</v>
      </c>
      <c r="AJ8" s="562">
        <v>2</v>
      </c>
      <c r="AK8" s="561">
        <v>0.5</v>
      </c>
      <c r="AL8" s="561">
        <v>2</v>
      </c>
      <c r="AM8" s="561">
        <v>0.5</v>
      </c>
      <c r="AN8" s="561">
        <v>2</v>
      </c>
      <c r="AO8" s="561">
        <v>0.5</v>
      </c>
      <c r="AP8" s="561">
        <v>2</v>
      </c>
      <c r="AQ8" s="561">
        <v>0.5</v>
      </c>
      <c r="AR8" s="752">
        <v>2</v>
      </c>
      <c r="AS8" s="562">
        <v>0.5</v>
      </c>
      <c r="AT8" s="561">
        <v>2</v>
      </c>
      <c r="AU8" s="561">
        <v>0.5</v>
      </c>
      <c r="AV8" s="561">
        <v>2</v>
      </c>
      <c r="AW8" s="561">
        <v>0.5</v>
      </c>
      <c r="AX8" s="561">
        <v>2</v>
      </c>
      <c r="AY8" s="561">
        <v>0.5</v>
      </c>
      <c r="AZ8" s="561">
        <v>2</v>
      </c>
      <c r="BA8" s="752">
        <v>0.5</v>
      </c>
      <c r="BB8" s="562">
        <v>2</v>
      </c>
      <c r="BC8" s="561">
        <v>0.5</v>
      </c>
      <c r="BD8" s="561">
        <v>2</v>
      </c>
      <c r="BE8" s="561">
        <v>0.5</v>
      </c>
      <c r="BF8" s="561">
        <v>2</v>
      </c>
      <c r="BG8" s="561">
        <v>0.5</v>
      </c>
      <c r="BH8" s="561">
        <v>2</v>
      </c>
      <c r="BI8" s="561">
        <v>0.5</v>
      </c>
      <c r="BJ8" s="752">
        <v>2</v>
      </c>
      <c r="BK8" s="556">
        <v>0.5</v>
      </c>
      <c r="BL8" s="561">
        <v>2</v>
      </c>
      <c r="BM8" s="561">
        <v>0.5</v>
      </c>
      <c r="BN8" s="561">
        <v>2</v>
      </c>
      <c r="BO8" s="561">
        <v>0.5</v>
      </c>
      <c r="BP8" s="561">
        <v>2</v>
      </c>
      <c r="BQ8" s="561">
        <v>0.5</v>
      </c>
      <c r="BR8" s="752">
        <v>2</v>
      </c>
      <c r="BS8" s="562">
        <v>0.5</v>
      </c>
      <c r="BT8" s="561">
        <v>2</v>
      </c>
      <c r="BU8" s="561">
        <v>0.5</v>
      </c>
      <c r="BV8" s="561">
        <v>2</v>
      </c>
      <c r="BW8" s="561">
        <v>0.5</v>
      </c>
      <c r="BX8" s="561">
        <v>2</v>
      </c>
      <c r="BY8" s="561">
        <v>0.5</v>
      </c>
      <c r="BZ8" s="561">
        <v>2</v>
      </c>
      <c r="CA8" s="752">
        <v>0.5</v>
      </c>
      <c r="CB8" s="562">
        <v>2</v>
      </c>
      <c r="CC8" s="561">
        <v>0.5</v>
      </c>
      <c r="CD8" s="561">
        <v>2</v>
      </c>
      <c r="CE8" s="561">
        <v>0.5</v>
      </c>
      <c r="CF8" s="561">
        <v>2</v>
      </c>
      <c r="CG8" s="561">
        <v>0.5</v>
      </c>
      <c r="CH8" s="561">
        <v>2</v>
      </c>
      <c r="CI8" s="561">
        <v>0.5</v>
      </c>
      <c r="CJ8" s="752">
        <v>2</v>
      </c>
      <c r="CK8" s="562">
        <v>0.5</v>
      </c>
      <c r="CL8" s="561">
        <v>2</v>
      </c>
      <c r="CM8" s="561">
        <v>0.5</v>
      </c>
      <c r="CN8" s="561">
        <v>2</v>
      </c>
      <c r="CO8" s="561">
        <v>0.5</v>
      </c>
      <c r="CP8" s="561">
        <v>2</v>
      </c>
      <c r="CQ8" s="561">
        <v>0.5</v>
      </c>
      <c r="CR8" s="752">
        <v>2</v>
      </c>
      <c r="CS8" s="562">
        <v>0.5</v>
      </c>
      <c r="CT8" s="561">
        <v>2</v>
      </c>
      <c r="CU8" s="561">
        <v>0.5</v>
      </c>
      <c r="CV8" s="561">
        <v>2</v>
      </c>
      <c r="CW8" s="561">
        <v>0.5</v>
      </c>
      <c r="CX8" s="561">
        <v>2</v>
      </c>
      <c r="CY8" s="561">
        <v>0.5</v>
      </c>
      <c r="CZ8" s="561">
        <v>2</v>
      </c>
      <c r="DA8" s="752">
        <v>0.5</v>
      </c>
      <c r="DB8" s="789"/>
      <c r="DC8" s="902">
        <f t="shared" si="0"/>
        <v>135</v>
      </c>
      <c r="DD8" s="693" t="s">
        <v>715</v>
      </c>
      <c r="DE8" t="s">
        <v>1095</v>
      </c>
    </row>
    <row r="9" spans="1:111" ht="15.75" thickBot="1" x14ac:dyDescent="0.3">
      <c r="A9" s="692" t="s">
        <v>7</v>
      </c>
      <c r="B9" s="793">
        <v>2</v>
      </c>
      <c r="C9" s="794">
        <v>0.5</v>
      </c>
      <c r="D9" s="794">
        <v>2</v>
      </c>
      <c r="E9" s="794">
        <v>0.5</v>
      </c>
      <c r="F9" s="794">
        <v>2</v>
      </c>
      <c r="G9" s="794">
        <v>0.5</v>
      </c>
      <c r="H9" s="794">
        <v>2</v>
      </c>
      <c r="I9" s="794">
        <v>0.5</v>
      </c>
      <c r="J9" s="795">
        <v>2</v>
      </c>
      <c r="K9" s="793">
        <v>0.5</v>
      </c>
      <c r="L9" s="794">
        <v>2</v>
      </c>
      <c r="M9" s="794">
        <v>0.5</v>
      </c>
      <c r="N9" s="794">
        <v>2</v>
      </c>
      <c r="O9" s="794">
        <v>0.5</v>
      </c>
      <c r="P9" s="794">
        <v>2</v>
      </c>
      <c r="Q9" s="794">
        <v>0.5</v>
      </c>
      <c r="R9" s="795">
        <v>2</v>
      </c>
      <c r="S9" s="793">
        <v>0.5</v>
      </c>
      <c r="T9" s="794">
        <v>2</v>
      </c>
      <c r="U9" s="794">
        <v>0.5</v>
      </c>
      <c r="V9" s="794">
        <v>2</v>
      </c>
      <c r="W9" s="794">
        <v>0.5</v>
      </c>
      <c r="X9" s="794">
        <v>2</v>
      </c>
      <c r="Y9" s="794">
        <v>0.5</v>
      </c>
      <c r="Z9" s="794">
        <v>2</v>
      </c>
      <c r="AA9" s="795">
        <v>0.5</v>
      </c>
      <c r="AB9" s="793">
        <v>2</v>
      </c>
      <c r="AC9" s="796">
        <v>0.5</v>
      </c>
      <c r="AD9" s="794">
        <v>2</v>
      </c>
      <c r="AE9" s="794">
        <v>0.5</v>
      </c>
      <c r="AF9" s="794">
        <v>2</v>
      </c>
      <c r="AG9" s="794">
        <v>0.5</v>
      </c>
      <c r="AH9" s="852">
        <v>3</v>
      </c>
      <c r="AI9" s="752">
        <v>0.5</v>
      </c>
      <c r="AJ9" s="562">
        <v>2</v>
      </c>
      <c r="AK9" s="561">
        <v>0.5</v>
      </c>
      <c r="AL9" s="561">
        <v>2</v>
      </c>
      <c r="AM9" s="561">
        <v>0.5</v>
      </c>
      <c r="AN9" s="561">
        <v>2</v>
      </c>
      <c r="AO9" s="561">
        <v>0.5</v>
      </c>
      <c r="AP9" s="561">
        <v>2</v>
      </c>
      <c r="AQ9" s="561">
        <v>0.5</v>
      </c>
      <c r="AR9" s="752">
        <v>2</v>
      </c>
      <c r="AS9" s="562">
        <v>0.5</v>
      </c>
      <c r="AT9" s="561">
        <v>2</v>
      </c>
      <c r="AU9" s="561">
        <v>0.5</v>
      </c>
      <c r="AV9" s="561">
        <v>2</v>
      </c>
      <c r="AW9" s="561">
        <v>0.5</v>
      </c>
      <c r="AX9" s="561">
        <v>2</v>
      </c>
      <c r="AY9" s="561">
        <v>0.5</v>
      </c>
      <c r="AZ9" s="561">
        <v>2</v>
      </c>
      <c r="BA9" s="752">
        <v>0.5</v>
      </c>
      <c r="BB9" s="556">
        <v>2</v>
      </c>
      <c r="BC9" s="561">
        <v>0.5</v>
      </c>
      <c r="BD9" s="561">
        <v>2</v>
      </c>
      <c r="BE9" s="561">
        <v>0.5</v>
      </c>
      <c r="BF9" s="561">
        <v>2</v>
      </c>
      <c r="BG9" s="561">
        <v>0.5</v>
      </c>
      <c r="BH9" s="561">
        <v>2</v>
      </c>
      <c r="BI9" s="561">
        <v>0.5</v>
      </c>
      <c r="BJ9" s="752">
        <v>2</v>
      </c>
      <c r="BK9" s="556">
        <v>0.5</v>
      </c>
      <c r="BL9" s="561">
        <v>2</v>
      </c>
      <c r="BM9" s="561">
        <v>0.5</v>
      </c>
      <c r="BN9" s="561">
        <v>2</v>
      </c>
      <c r="BO9" s="561">
        <v>0.5</v>
      </c>
      <c r="BP9" s="561">
        <v>2</v>
      </c>
      <c r="BQ9" s="561">
        <v>0.5</v>
      </c>
      <c r="BR9" s="752">
        <v>2</v>
      </c>
      <c r="BS9" s="562">
        <v>0.5</v>
      </c>
      <c r="BT9" s="561">
        <v>2</v>
      </c>
      <c r="BU9" s="561">
        <v>0.5</v>
      </c>
      <c r="BV9" s="561">
        <v>2</v>
      </c>
      <c r="BW9" s="561">
        <v>0.5</v>
      </c>
      <c r="BX9" s="561">
        <v>2</v>
      </c>
      <c r="BY9" s="561">
        <v>0.5</v>
      </c>
      <c r="BZ9" s="561">
        <v>2</v>
      </c>
      <c r="CA9" s="752">
        <v>0.5</v>
      </c>
      <c r="CB9" s="562">
        <v>2</v>
      </c>
      <c r="CC9" s="561">
        <v>0.5</v>
      </c>
      <c r="CD9" s="561">
        <v>2</v>
      </c>
      <c r="CE9" s="561">
        <v>0.5</v>
      </c>
      <c r="CF9" s="561">
        <v>2</v>
      </c>
      <c r="CG9" s="561">
        <v>0.5</v>
      </c>
      <c r="CH9" s="561">
        <v>2</v>
      </c>
      <c r="CI9" s="561">
        <v>0.5</v>
      </c>
      <c r="CJ9" s="752">
        <v>2</v>
      </c>
      <c r="CK9" s="562">
        <v>0.5</v>
      </c>
      <c r="CL9" s="561">
        <v>2</v>
      </c>
      <c r="CM9" s="561">
        <v>0.5</v>
      </c>
      <c r="CN9" s="561">
        <v>2</v>
      </c>
      <c r="CO9" s="561">
        <v>0.5</v>
      </c>
      <c r="CP9" s="561">
        <v>2</v>
      </c>
      <c r="CQ9" s="561">
        <v>0.5</v>
      </c>
      <c r="CR9" s="752">
        <v>2</v>
      </c>
      <c r="CS9" s="562">
        <v>0.5</v>
      </c>
      <c r="CT9" s="561">
        <v>2</v>
      </c>
      <c r="CU9" s="561">
        <v>0.5</v>
      </c>
      <c r="CV9" s="561">
        <v>2</v>
      </c>
      <c r="CW9" s="561">
        <v>0.5</v>
      </c>
      <c r="CX9" s="561">
        <v>2</v>
      </c>
      <c r="CY9" s="561">
        <v>0.5</v>
      </c>
      <c r="CZ9" s="561">
        <v>2</v>
      </c>
      <c r="DA9" s="752">
        <v>0.5</v>
      </c>
      <c r="DB9" s="792"/>
      <c r="DC9" s="902">
        <f t="shared" si="0"/>
        <v>131</v>
      </c>
      <c r="DD9" s="693" t="str">
        <f t="shared" ref="DD9:DD18" si="1">A9</f>
        <v>Renato</v>
      </c>
      <c r="DE9" t="s">
        <v>1088</v>
      </c>
    </row>
    <row r="10" spans="1:111" ht="15.75" thickBot="1" x14ac:dyDescent="0.3">
      <c r="A10" s="692" t="s">
        <v>8</v>
      </c>
      <c r="B10" s="847">
        <v>2</v>
      </c>
      <c r="C10" s="848">
        <v>0.5</v>
      </c>
      <c r="D10" s="848">
        <v>2</v>
      </c>
      <c r="E10" s="848">
        <v>0.5</v>
      </c>
      <c r="F10" s="848">
        <v>2</v>
      </c>
      <c r="G10" s="848">
        <v>0.5</v>
      </c>
      <c r="H10" s="848">
        <v>2</v>
      </c>
      <c r="I10" s="848">
        <v>0.5</v>
      </c>
      <c r="J10" s="849">
        <v>2</v>
      </c>
      <c r="K10" s="847">
        <v>0.5</v>
      </c>
      <c r="L10" s="848">
        <v>2</v>
      </c>
      <c r="M10" s="848">
        <v>0.5</v>
      </c>
      <c r="N10" s="848">
        <v>2</v>
      </c>
      <c r="O10" s="848">
        <v>0.5</v>
      </c>
      <c r="P10" s="848">
        <v>2</v>
      </c>
      <c r="Q10" s="848">
        <v>0.5</v>
      </c>
      <c r="R10" s="752">
        <v>2</v>
      </c>
      <c r="S10" s="562">
        <v>0.5</v>
      </c>
      <c r="T10" s="561">
        <v>2</v>
      </c>
      <c r="U10" s="561">
        <v>0.5</v>
      </c>
      <c r="V10" s="561">
        <v>2</v>
      </c>
      <c r="W10" s="561">
        <v>0.5</v>
      </c>
      <c r="X10" s="561">
        <v>2</v>
      </c>
      <c r="Y10" s="561">
        <v>0.5</v>
      </c>
      <c r="Z10" s="561">
        <v>2</v>
      </c>
      <c r="AA10" s="870">
        <v>0.5</v>
      </c>
      <c r="AB10" s="562">
        <v>2</v>
      </c>
      <c r="AC10" s="556">
        <v>0.5</v>
      </c>
      <c r="AD10" s="561">
        <v>2</v>
      </c>
      <c r="AE10" s="561">
        <v>0.5</v>
      </c>
      <c r="AF10" s="561">
        <v>2</v>
      </c>
      <c r="AG10" s="561">
        <v>0.5</v>
      </c>
      <c r="AH10" s="561">
        <v>2</v>
      </c>
      <c r="AI10" s="752">
        <v>0.5</v>
      </c>
      <c r="AJ10" s="562">
        <v>2</v>
      </c>
      <c r="AK10" s="561">
        <v>0.5</v>
      </c>
      <c r="AL10" s="561">
        <v>2</v>
      </c>
      <c r="AM10" s="561">
        <v>0.5</v>
      </c>
      <c r="AN10" s="561">
        <v>2</v>
      </c>
      <c r="AO10" s="561">
        <v>0.5</v>
      </c>
      <c r="AP10" s="561">
        <v>2</v>
      </c>
      <c r="AQ10" s="561">
        <v>0.5</v>
      </c>
      <c r="AR10" s="752">
        <v>2</v>
      </c>
      <c r="AS10" s="562">
        <v>0.5</v>
      </c>
      <c r="AT10" s="561">
        <v>2</v>
      </c>
      <c r="AU10" s="561">
        <v>0.5</v>
      </c>
      <c r="AV10" s="561">
        <v>2</v>
      </c>
      <c r="AW10" s="561">
        <v>0.5</v>
      </c>
      <c r="AX10" s="561">
        <v>2</v>
      </c>
      <c r="AY10" s="561">
        <v>0.5</v>
      </c>
      <c r="AZ10" s="561">
        <v>2</v>
      </c>
      <c r="BA10" s="752">
        <v>0.5</v>
      </c>
      <c r="BB10" s="556">
        <v>2</v>
      </c>
      <c r="BC10" s="561">
        <v>0.5</v>
      </c>
      <c r="BD10" s="561">
        <v>2</v>
      </c>
      <c r="BE10" s="561">
        <v>0.5</v>
      </c>
      <c r="BF10" s="561">
        <v>2</v>
      </c>
      <c r="BG10" s="561">
        <v>0.5</v>
      </c>
      <c r="BH10" s="561">
        <v>2</v>
      </c>
      <c r="BI10" s="561">
        <v>0.5</v>
      </c>
      <c r="BJ10" s="752">
        <v>2</v>
      </c>
      <c r="BK10" s="556">
        <v>0.5</v>
      </c>
      <c r="BL10" s="561">
        <v>2</v>
      </c>
      <c r="BM10" s="561">
        <v>0.5</v>
      </c>
      <c r="BN10" s="561">
        <v>2</v>
      </c>
      <c r="BO10" s="561">
        <v>0.5</v>
      </c>
      <c r="BP10" s="561">
        <v>2</v>
      </c>
      <c r="BQ10" s="561">
        <v>0.5</v>
      </c>
      <c r="BR10" s="752">
        <v>2</v>
      </c>
      <c r="BS10" s="562">
        <v>0.5</v>
      </c>
      <c r="BT10" s="561">
        <v>2</v>
      </c>
      <c r="BU10" s="561">
        <v>0.5</v>
      </c>
      <c r="BV10" s="561">
        <v>2</v>
      </c>
      <c r="BW10" s="561">
        <v>0.5</v>
      </c>
      <c r="BX10" s="561">
        <v>2</v>
      </c>
      <c r="BY10" s="561">
        <v>0.5</v>
      </c>
      <c r="BZ10" s="561">
        <v>2</v>
      </c>
      <c r="CA10" s="752">
        <v>0.5</v>
      </c>
      <c r="CB10" s="562">
        <v>2</v>
      </c>
      <c r="CC10" s="561">
        <v>0.5</v>
      </c>
      <c r="CD10" s="561">
        <v>2</v>
      </c>
      <c r="CE10" s="561">
        <v>0.5</v>
      </c>
      <c r="CF10" s="561">
        <v>2</v>
      </c>
      <c r="CG10" s="561">
        <v>0.5</v>
      </c>
      <c r="CH10" s="561">
        <v>2</v>
      </c>
      <c r="CI10" s="561">
        <v>0.5</v>
      </c>
      <c r="CJ10" s="752">
        <v>2</v>
      </c>
      <c r="CK10" s="562">
        <v>0.5</v>
      </c>
      <c r="CL10" s="561">
        <v>2</v>
      </c>
      <c r="CM10" s="561">
        <v>0.5</v>
      </c>
      <c r="CN10" s="561">
        <v>2</v>
      </c>
      <c r="CO10" s="561">
        <v>0.5</v>
      </c>
      <c r="CP10" s="561">
        <v>2</v>
      </c>
      <c r="CQ10" s="561">
        <v>0.5</v>
      </c>
      <c r="CR10" s="752">
        <v>2</v>
      </c>
      <c r="CS10" s="562">
        <v>0.5</v>
      </c>
      <c r="CT10" s="561">
        <v>2</v>
      </c>
      <c r="CU10" s="561">
        <v>0.5</v>
      </c>
      <c r="CV10" s="561">
        <v>2</v>
      </c>
      <c r="CW10" s="561">
        <v>0.5</v>
      </c>
      <c r="CX10" s="561">
        <v>2</v>
      </c>
      <c r="CY10" s="561">
        <v>0.5</v>
      </c>
      <c r="CZ10" s="561">
        <v>2</v>
      </c>
      <c r="DA10" s="752">
        <v>0.5</v>
      </c>
      <c r="DB10" s="789"/>
      <c r="DC10" s="902">
        <f t="shared" si="0"/>
        <v>130</v>
      </c>
      <c r="DD10" s="693" t="str">
        <f t="shared" si="1"/>
        <v>Conhé</v>
      </c>
      <c r="DE10" t="s">
        <v>1095</v>
      </c>
    </row>
    <row r="11" spans="1:111" ht="15.75" thickBot="1" x14ac:dyDescent="0.3">
      <c r="A11" s="692" t="s">
        <v>10</v>
      </c>
      <c r="B11" s="793">
        <v>2</v>
      </c>
      <c r="C11" s="794">
        <v>0.5</v>
      </c>
      <c r="D11" s="794">
        <v>2</v>
      </c>
      <c r="E11" s="794">
        <v>0.5</v>
      </c>
      <c r="F11" s="794">
        <v>2</v>
      </c>
      <c r="G11" s="794">
        <v>0.5</v>
      </c>
      <c r="H11" s="794">
        <v>2</v>
      </c>
      <c r="I11" s="794">
        <v>0.5</v>
      </c>
      <c r="J11" s="795">
        <v>2</v>
      </c>
      <c r="K11" s="793">
        <v>0.5</v>
      </c>
      <c r="L11" s="794">
        <v>2</v>
      </c>
      <c r="M11" s="794">
        <v>0.5</v>
      </c>
      <c r="N11" s="794">
        <v>2</v>
      </c>
      <c r="O11" s="794">
        <v>0.5</v>
      </c>
      <c r="P11" s="794">
        <v>2</v>
      </c>
      <c r="Q11" s="794">
        <v>0.5</v>
      </c>
      <c r="R11" s="795">
        <v>2</v>
      </c>
      <c r="S11" s="793">
        <v>0.5</v>
      </c>
      <c r="T11" s="794">
        <v>2</v>
      </c>
      <c r="U11" s="794">
        <v>0.5</v>
      </c>
      <c r="V11" s="794">
        <v>2</v>
      </c>
      <c r="W11" s="794">
        <v>0.5</v>
      </c>
      <c r="X11" s="852">
        <v>3</v>
      </c>
      <c r="Y11" s="561">
        <v>0.5</v>
      </c>
      <c r="Z11" s="852">
        <v>3</v>
      </c>
      <c r="AA11" s="870">
        <v>0.5</v>
      </c>
      <c r="AB11" s="562">
        <v>2</v>
      </c>
      <c r="AC11" s="556">
        <v>0.5</v>
      </c>
      <c r="AD11" s="561">
        <v>2</v>
      </c>
      <c r="AE11" s="561">
        <v>0.5</v>
      </c>
      <c r="AF11" s="561">
        <v>2</v>
      </c>
      <c r="AG11" s="561">
        <v>0.5</v>
      </c>
      <c r="AH11" s="561">
        <v>2</v>
      </c>
      <c r="AI11" s="752">
        <v>0.5</v>
      </c>
      <c r="AJ11" s="562">
        <v>2</v>
      </c>
      <c r="AK11" s="561">
        <v>0.5</v>
      </c>
      <c r="AL11" s="561">
        <v>2</v>
      </c>
      <c r="AM11" s="561">
        <v>0.5</v>
      </c>
      <c r="AN11" s="561">
        <v>2</v>
      </c>
      <c r="AO11" s="561">
        <v>0.5</v>
      </c>
      <c r="AP11" s="561">
        <v>2</v>
      </c>
      <c r="AQ11" s="561">
        <v>0.5</v>
      </c>
      <c r="AR11" s="752">
        <v>2</v>
      </c>
      <c r="AS11" s="562">
        <v>0.5</v>
      </c>
      <c r="AT11" s="561">
        <v>2</v>
      </c>
      <c r="AU11" s="561">
        <v>0.5</v>
      </c>
      <c r="AV11" s="561">
        <v>2</v>
      </c>
      <c r="AW11" s="561">
        <v>0.5</v>
      </c>
      <c r="AX11" s="561">
        <v>2</v>
      </c>
      <c r="AY11" s="561">
        <v>0.5</v>
      </c>
      <c r="AZ11" s="561">
        <v>2</v>
      </c>
      <c r="BA11" s="752">
        <v>0.5</v>
      </c>
      <c r="BB11" s="556">
        <v>2</v>
      </c>
      <c r="BC11" s="561">
        <v>0.5</v>
      </c>
      <c r="BD11" s="561">
        <v>2</v>
      </c>
      <c r="BE11" s="561">
        <v>0.5</v>
      </c>
      <c r="BF11" s="561">
        <v>2</v>
      </c>
      <c r="BG11" s="561">
        <v>0.5</v>
      </c>
      <c r="BH11" s="561">
        <v>2</v>
      </c>
      <c r="BI11" s="561">
        <v>0.5</v>
      </c>
      <c r="BJ11" s="752">
        <v>2</v>
      </c>
      <c r="BK11" s="556">
        <v>0.5</v>
      </c>
      <c r="BL11" s="561">
        <v>2</v>
      </c>
      <c r="BM11" s="561">
        <v>0.5</v>
      </c>
      <c r="BN11" s="561">
        <v>2</v>
      </c>
      <c r="BO11" s="561">
        <v>0.5</v>
      </c>
      <c r="BP11" s="561">
        <v>2</v>
      </c>
      <c r="BQ11" s="561">
        <v>0.5</v>
      </c>
      <c r="BR11" s="752">
        <v>2</v>
      </c>
      <c r="BS11" s="562">
        <v>0.5</v>
      </c>
      <c r="BT11" s="561">
        <v>2</v>
      </c>
      <c r="BU11" s="561">
        <v>0.5</v>
      </c>
      <c r="BV11" s="561">
        <v>2</v>
      </c>
      <c r="BW11" s="561">
        <v>0.5</v>
      </c>
      <c r="BX11" s="561">
        <v>2</v>
      </c>
      <c r="BY11" s="561">
        <v>0.5</v>
      </c>
      <c r="BZ11" s="561">
        <v>2</v>
      </c>
      <c r="CA11" s="752">
        <v>0.5</v>
      </c>
      <c r="CB11" s="562">
        <v>2</v>
      </c>
      <c r="CC11" s="561">
        <v>0.5</v>
      </c>
      <c r="CD11" s="561">
        <v>2</v>
      </c>
      <c r="CE11" s="561">
        <v>0.5</v>
      </c>
      <c r="CF11" s="561">
        <v>2</v>
      </c>
      <c r="CG11" s="561">
        <v>0.5</v>
      </c>
      <c r="CH11" s="561">
        <v>2</v>
      </c>
      <c r="CI11" s="561">
        <v>0.5</v>
      </c>
      <c r="CJ11" s="752">
        <v>2</v>
      </c>
      <c r="CK11" s="562">
        <v>0.5</v>
      </c>
      <c r="CL11" s="561">
        <v>2</v>
      </c>
      <c r="CM11" s="561">
        <v>0.5</v>
      </c>
      <c r="CN11" s="561">
        <v>2</v>
      </c>
      <c r="CO11" s="561">
        <v>0.5</v>
      </c>
      <c r="CP11" s="561">
        <v>2</v>
      </c>
      <c r="CQ11" s="561">
        <v>0.5</v>
      </c>
      <c r="CR11" s="752">
        <v>2</v>
      </c>
      <c r="CS11" s="562">
        <v>0.5</v>
      </c>
      <c r="CT11" s="561">
        <v>2</v>
      </c>
      <c r="CU11" s="561">
        <v>0.5</v>
      </c>
      <c r="CV11" s="561">
        <v>2</v>
      </c>
      <c r="CW11" s="561">
        <v>0.5</v>
      </c>
      <c r="CX11" s="561">
        <v>2</v>
      </c>
      <c r="CY11" s="561">
        <v>0.5</v>
      </c>
      <c r="CZ11" s="561">
        <v>2</v>
      </c>
      <c r="DA11" s="752">
        <v>0.5</v>
      </c>
      <c r="DB11" s="792"/>
      <c r="DC11" s="902">
        <f t="shared" si="0"/>
        <v>132</v>
      </c>
      <c r="DD11" s="693" t="str">
        <f t="shared" si="1"/>
        <v>Alves</v>
      </c>
      <c r="DE11" t="s">
        <v>984</v>
      </c>
    </row>
    <row r="12" spans="1:111" ht="15.75" thickBot="1" x14ac:dyDescent="0.3">
      <c r="A12" s="692" t="s">
        <v>11</v>
      </c>
      <c r="B12" s="851">
        <v>3</v>
      </c>
      <c r="C12" s="561">
        <v>0.5</v>
      </c>
      <c r="D12" s="852">
        <v>3</v>
      </c>
      <c r="E12" s="561">
        <v>0.5</v>
      </c>
      <c r="F12" s="852">
        <v>3</v>
      </c>
      <c r="G12" s="561">
        <v>0.5</v>
      </c>
      <c r="H12" s="852">
        <v>3</v>
      </c>
      <c r="I12" s="561">
        <v>0.5</v>
      </c>
      <c r="J12" s="853">
        <v>3</v>
      </c>
      <c r="K12" s="562">
        <v>0.5</v>
      </c>
      <c r="L12" s="561">
        <v>2</v>
      </c>
      <c r="M12" s="561">
        <v>0.5</v>
      </c>
      <c r="N12" s="561">
        <v>2</v>
      </c>
      <c r="O12" s="561">
        <v>0.5</v>
      </c>
      <c r="P12" s="561">
        <v>2</v>
      </c>
      <c r="Q12" s="561">
        <v>0.5</v>
      </c>
      <c r="R12" s="752">
        <v>2</v>
      </c>
      <c r="S12" s="562">
        <v>0.5</v>
      </c>
      <c r="T12" s="561">
        <v>2</v>
      </c>
      <c r="U12" s="561">
        <v>0.5</v>
      </c>
      <c r="V12" s="561">
        <v>2</v>
      </c>
      <c r="W12" s="561">
        <v>0.5</v>
      </c>
      <c r="X12" s="561">
        <v>2</v>
      </c>
      <c r="Y12" s="561">
        <v>0.5</v>
      </c>
      <c r="Z12" s="561">
        <v>2</v>
      </c>
      <c r="AA12" s="870">
        <v>0.5</v>
      </c>
      <c r="AB12" s="562">
        <v>2</v>
      </c>
      <c r="AC12" s="556">
        <v>0.5</v>
      </c>
      <c r="AD12" s="561">
        <v>2</v>
      </c>
      <c r="AE12" s="561">
        <v>0.5</v>
      </c>
      <c r="AF12" s="561">
        <v>2</v>
      </c>
      <c r="AG12" s="561">
        <v>0.5</v>
      </c>
      <c r="AH12" s="561">
        <v>2</v>
      </c>
      <c r="AI12" s="752">
        <v>0.5</v>
      </c>
      <c r="AJ12" s="562">
        <v>2</v>
      </c>
      <c r="AK12" s="561">
        <v>0.5</v>
      </c>
      <c r="AL12" s="561">
        <v>2</v>
      </c>
      <c r="AM12" s="561">
        <v>0.5</v>
      </c>
      <c r="AN12" s="852">
        <v>3</v>
      </c>
      <c r="AO12" s="561">
        <v>0.5</v>
      </c>
      <c r="AP12" s="852">
        <v>3</v>
      </c>
      <c r="AQ12" s="561">
        <v>0.5</v>
      </c>
      <c r="AR12" s="853">
        <v>3</v>
      </c>
      <c r="AS12" s="562">
        <v>0.5</v>
      </c>
      <c r="AT12" s="852">
        <v>3</v>
      </c>
      <c r="AU12" s="561">
        <v>0.5</v>
      </c>
      <c r="AV12" s="852">
        <v>3</v>
      </c>
      <c r="AW12" s="561">
        <v>0.5</v>
      </c>
      <c r="AX12" s="852">
        <v>3</v>
      </c>
      <c r="AY12" s="561">
        <v>0.5</v>
      </c>
      <c r="AZ12" s="852">
        <v>3</v>
      </c>
      <c r="BA12" s="752">
        <v>0.5</v>
      </c>
      <c r="BB12" s="897">
        <v>3</v>
      </c>
      <c r="BC12" s="561">
        <v>0.5</v>
      </c>
      <c r="BD12" s="852">
        <v>3</v>
      </c>
      <c r="BE12" s="561">
        <v>0.5</v>
      </c>
      <c r="BF12" s="852">
        <v>3</v>
      </c>
      <c r="BG12" s="561">
        <v>0.5</v>
      </c>
      <c r="BH12" s="852">
        <v>3</v>
      </c>
      <c r="BI12" s="561">
        <v>0.5</v>
      </c>
      <c r="BJ12" s="853">
        <v>3</v>
      </c>
      <c r="BK12" s="556">
        <v>0.5</v>
      </c>
      <c r="BL12" s="852">
        <v>3</v>
      </c>
      <c r="BM12" s="561">
        <v>0.5</v>
      </c>
      <c r="BN12" s="852">
        <v>3</v>
      </c>
      <c r="BO12" s="561">
        <v>0.5</v>
      </c>
      <c r="BP12" s="852">
        <v>3</v>
      </c>
      <c r="BQ12" s="561">
        <v>0.5</v>
      </c>
      <c r="BR12" s="853">
        <v>3</v>
      </c>
      <c r="BS12" s="562">
        <v>0.5</v>
      </c>
      <c r="BT12" s="852">
        <v>3</v>
      </c>
      <c r="BU12" s="561">
        <v>0.5</v>
      </c>
      <c r="BV12" s="852">
        <v>3</v>
      </c>
      <c r="BW12" s="561">
        <v>0.5</v>
      </c>
      <c r="BX12" s="852">
        <v>3</v>
      </c>
      <c r="BY12" s="561">
        <v>0.5</v>
      </c>
      <c r="BZ12" s="852">
        <v>3</v>
      </c>
      <c r="CA12" s="752">
        <v>0.5</v>
      </c>
      <c r="CB12" s="851">
        <v>3</v>
      </c>
      <c r="CC12" s="561">
        <v>0.5</v>
      </c>
      <c r="CD12" s="852">
        <v>3</v>
      </c>
      <c r="CE12" s="561">
        <v>0.5</v>
      </c>
      <c r="CF12" s="852">
        <v>3</v>
      </c>
      <c r="CG12" s="561">
        <v>0.5</v>
      </c>
      <c r="CH12" s="852">
        <v>3</v>
      </c>
      <c r="CI12" s="561">
        <v>0.5</v>
      </c>
      <c r="CJ12" s="853">
        <v>3</v>
      </c>
      <c r="CK12" s="562">
        <v>0.5</v>
      </c>
      <c r="CL12" s="561">
        <v>2</v>
      </c>
      <c r="CM12" s="561">
        <v>0.5</v>
      </c>
      <c r="CN12" s="561">
        <v>2</v>
      </c>
      <c r="CO12" s="561">
        <v>0.5</v>
      </c>
      <c r="CP12" s="561">
        <v>2</v>
      </c>
      <c r="CQ12" s="561">
        <v>0.5</v>
      </c>
      <c r="CR12" s="752">
        <v>2</v>
      </c>
      <c r="CS12" s="562">
        <v>0.5</v>
      </c>
      <c r="CT12" s="561">
        <v>2</v>
      </c>
      <c r="CU12" s="561">
        <v>0.5</v>
      </c>
      <c r="CV12" s="852">
        <v>3</v>
      </c>
      <c r="CW12" s="561">
        <v>0.5</v>
      </c>
      <c r="CX12" s="852">
        <v>3</v>
      </c>
      <c r="CY12" s="561">
        <v>0.5</v>
      </c>
      <c r="CZ12" s="852">
        <v>3</v>
      </c>
      <c r="DA12" s="752">
        <v>0.5</v>
      </c>
      <c r="DB12" s="789"/>
      <c r="DC12" s="902">
        <f>SUM(B12:DA12)</f>
        <v>163</v>
      </c>
      <c r="DD12" s="693" t="str">
        <f t="shared" si="1"/>
        <v>Batanete</v>
      </c>
      <c r="DE12" t="s">
        <v>1100</v>
      </c>
    </row>
    <row r="13" spans="1:111" ht="15.75" thickBot="1" x14ac:dyDescent="0.3">
      <c r="A13" s="692" t="s">
        <v>12</v>
      </c>
      <c r="B13" s="793">
        <v>2</v>
      </c>
      <c r="C13" s="794">
        <v>0.5</v>
      </c>
      <c r="D13" s="794">
        <v>2</v>
      </c>
      <c r="E13" s="794">
        <v>0.5</v>
      </c>
      <c r="F13" s="794">
        <v>2</v>
      </c>
      <c r="G13" s="794">
        <v>0.5</v>
      </c>
      <c r="H13" s="794">
        <v>2</v>
      </c>
      <c r="I13" s="794">
        <v>0.5</v>
      </c>
      <c r="J13" s="795">
        <v>2</v>
      </c>
      <c r="K13" s="793">
        <v>0.5</v>
      </c>
      <c r="L13" s="794">
        <v>2</v>
      </c>
      <c r="M13" s="794">
        <v>0.5</v>
      </c>
      <c r="N13" s="794">
        <v>2</v>
      </c>
      <c r="O13" s="794">
        <v>0.5</v>
      </c>
      <c r="P13" s="794">
        <v>2</v>
      </c>
      <c r="Q13" s="794">
        <v>0.5</v>
      </c>
      <c r="R13" s="795">
        <v>2</v>
      </c>
      <c r="S13" s="793">
        <v>0.5</v>
      </c>
      <c r="T13" s="794">
        <v>2</v>
      </c>
      <c r="U13" s="794">
        <v>0.5</v>
      </c>
      <c r="V13" s="794">
        <v>2</v>
      </c>
      <c r="W13" s="794">
        <v>0.5</v>
      </c>
      <c r="X13" s="794">
        <v>2</v>
      </c>
      <c r="Y13" s="794">
        <v>0.5</v>
      </c>
      <c r="Z13" s="561">
        <v>2</v>
      </c>
      <c r="AA13" s="870">
        <v>0.5</v>
      </c>
      <c r="AB13" s="562">
        <v>2</v>
      </c>
      <c r="AC13" s="556">
        <v>0.5</v>
      </c>
      <c r="AD13" s="561">
        <v>2</v>
      </c>
      <c r="AE13" s="561">
        <v>0.5</v>
      </c>
      <c r="AF13" s="561">
        <v>2</v>
      </c>
      <c r="AG13" s="561">
        <v>0.5</v>
      </c>
      <c r="AH13" s="561">
        <v>2</v>
      </c>
      <c r="AI13" s="752">
        <v>0.5</v>
      </c>
      <c r="AJ13" s="562">
        <v>2</v>
      </c>
      <c r="AK13" s="561">
        <v>0.5</v>
      </c>
      <c r="AL13" s="561">
        <v>2</v>
      </c>
      <c r="AM13" s="561">
        <v>0.5</v>
      </c>
      <c r="AN13" s="561">
        <v>2</v>
      </c>
      <c r="AO13" s="561">
        <v>0.5</v>
      </c>
      <c r="AP13" s="561">
        <v>2</v>
      </c>
      <c r="AQ13" s="561">
        <v>0.5</v>
      </c>
      <c r="AR13" s="853">
        <v>3</v>
      </c>
      <c r="AS13" s="562">
        <v>0.5</v>
      </c>
      <c r="AT13" s="561">
        <v>2</v>
      </c>
      <c r="AU13" s="561">
        <v>0.5</v>
      </c>
      <c r="AV13" s="561">
        <v>2</v>
      </c>
      <c r="AW13" s="561">
        <v>0.5</v>
      </c>
      <c r="AX13" s="561">
        <v>2</v>
      </c>
      <c r="AY13" s="561">
        <v>0.5</v>
      </c>
      <c r="AZ13" s="561">
        <v>2</v>
      </c>
      <c r="BA13" s="752">
        <v>0.5</v>
      </c>
      <c r="BB13" s="556">
        <v>2</v>
      </c>
      <c r="BC13" s="561">
        <v>0.5</v>
      </c>
      <c r="BD13" s="561">
        <v>2</v>
      </c>
      <c r="BE13" s="561">
        <v>0.5</v>
      </c>
      <c r="BF13" s="561">
        <v>2</v>
      </c>
      <c r="BG13" s="561">
        <v>0.5</v>
      </c>
      <c r="BH13" s="561">
        <v>2</v>
      </c>
      <c r="BI13" s="561">
        <v>0.5</v>
      </c>
      <c r="BJ13" s="752">
        <v>2</v>
      </c>
      <c r="BK13" s="556">
        <v>0.5</v>
      </c>
      <c r="BL13" s="561">
        <v>2</v>
      </c>
      <c r="BM13" s="561">
        <v>0.5</v>
      </c>
      <c r="BN13" s="561">
        <v>2</v>
      </c>
      <c r="BO13" s="561">
        <v>0.5</v>
      </c>
      <c r="BP13" s="561">
        <v>2</v>
      </c>
      <c r="BQ13" s="561">
        <v>0.5</v>
      </c>
      <c r="BR13" s="752">
        <v>2</v>
      </c>
      <c r="BS13" s="562">
        <v>0.5</v>
      </c>
      <c r="BT13" s="561">
        <v>2</v>
      </c>
      <c r="BU13" s="561">
        <v>0.5</v>
      </c>
      <c r="BV13" s="561">
        <v>2</v>
      </c>
      <c r="BW13" s="561">
        <v>0.5</v>
      </c>
      <c r="BX13" s="561">
        <v>2</v>
      </c>
      <c r="BY13" s="561">
        <v>0.5</v>
      </c>
      <c r="BZ13" s="561">
        <v>2</v>
      </c>
      <c r="CA13" s="752">
        <v>0.5</v>
      </c>
      <c r="CB13" s="562">
        <v>2</v>
      </c>
      <c r="CC13" s="561">
        <v>0.5</v>
      </c>
      <c r="CD13" s="561">
        <v>2</v>
      </c>
      <c r="CE13" s="561">
        <v>0.5</v>
      </c>
      <c r="CF13" s="561">
        <v>2</v>
      </c>
      <c r="CG13" s="561">
        <v>0.5</v>
      </c>
      <c r="CH13" s="561">
        <v>2</v>
      </c>
      <c r="CI13" s="561">
        <v>0.5</v>
      </c>
      <c r="CJ13" s="752">
        <v>2</v>
      </c>
      <c r="CK13" s="562">
        <v>0.5</v>
      </c>
      <c r="CL13" s="561">
        <v>2</v>
      </c>
      <c r="CM13" s="561">
        <v>0.5</v>
      </c>
      <c r="CN13" s="561">
        <v>2</v>
      </c>
      <c r="CO13" s="561">
        <v>0.5</v>
      </c>
      <c r="CP13" s="561">
        <v>2</v>
      </c>
      <c r="CQ13" s="561">
        <v>0.5</v>
      </c>
      <c r="CR13" s="752">
        <v>2</v>
      </c>
      <c r="CS13" s="562">
        <v>0.5</v>
      </c>
      <c r="CT13" s="561">
        <v>2</v>
      </c>
      <c r="CU13" s="561">
        <v>0.5</v>
      </c>
      <c r="CV13" s="561">
        <v>2</v>
      </c>
      <c r="CW13" s="561">
        <v>0.5</v>
      </c>
      <c r="CX13" s="561">
        <v>2</v>
      </c>
      <c r="CY13" s="561">
        <v>0.5</v>
      </c>
      <c r="CZ13" s="561">
        <v>2</v>
      </c>
      <c r="DA13" s="752">
        <v>0.5</v>
      </c>
      <c r="DB13" s="797"/>
      <c r="DC13" s="902">
        <f t="shared" si="0"/>
        <v>131</v>
      </c>
      <c r="DD13" s="693" t="str">
        <f t="shared" si="1"/>
        <v>Couve</v>
      </c>
      <c r="DE13" t="s">
        <v>1095</v>
      </c>
    </row>
    <row r="14" spans="1:111" ht="15.75" thickBot="1" x14ac:dyDescent="0.3">
      <c r="A14" s="692" t="s">
        <v>39</v>
      </c>
      <c r="B14" s="851">
        <v>3</v>
      </c>
      <c r="C14" s="561">
        <v>0.5</v>
      </c>
      <c r="D14" s="852">
        <v>3</v>
      </c>
      <c r="E14" s="561">
        <v>0.5</v>
      </c>
      <c r="F14" s="852">
        <v>3</v>
      </c>
      <c r="G14" s="561">
        <v>0.5</v>
      </c>
      <c r="H14" s="852">
        <v>3</v>
      </c>
      <c r="I14" s="561">
        <v>0.5</v>
      </c>
      <c r="J14" s="853">
        <v>3</v>
      </c>
      <c r="K14" s="562">
        <v>0.5</v>
      </c>
      <c r="L14" s="885">
        <v>3</v>
      </c>
      <c r="M14" s="561">
        <v>0.5</v>
      </c>
      <c r="N14" s="885">
        <v>3</v>
      </c>
      <c r="O14" s="561">
        <v>0.5</v>
      </c>
      <c r="P14" s="885">
        <v>3</v>
      </c>
      <c r="Q14" s="561">
        <v>0.5</v>
      </c>
      <c r="R14" s="886">
        <v>3</v>
      </c>
      <c r="S14" s="562">
        <v>0.5</v>
      </c>
      <c r="T14" s="561">
        <v>2</v>
      </c>
      <c r="U14" s="561">
        <v>0.5</v>
      </c>
      <c r="V14" s="561">
        <v>2</v>
      </c>
      <c r="W14" s="561">
        <v>0.5</v>
      </c>
      <c r="X14" s="561">
        <v>2</v>
      </c>
      <c r="Y14" s="561">
        <v>0.5</v>
      </c>
      <c r="Z14" s="561">
        <v>2</v>
      </c>
      <c r="AA14" s="870">
        <v>0.5</v>
      </c>
      <c r="AB14" s="562">
        <v>2</v>
      </c>
      <c r="AC14" s="556">
        <v>0.5</v>
      </c>
      <c r="AD14" s="561">
        <v>2</v>
      </c>
      <c r="AE14" s="561">
        <v>0.5</v>
      </c>
      <c r="AF14" s="561">
        <v>2</v>
      </c>
      <c r="AG14" s="561">
        <v>0.5</v>
      </c>
      <c r="AH14" s="561">
        <v>2</v>
      </c>
      <c r="AI14" s="752">
        <v>0.5</v>
      </c>
      <c r="AJ14" s="562">
        <v>2</v>
      </c>
      <c r="AK14" s="561">
        <v>0.5</v>
      </c>
      <c r="AL14" s="561">
        <v>2</v>
      </c>
      <c r="AM14" s="561">
        <v>0.5</v>
      </c>
      <c r="AN14" s="561">
        <v>2</v>
      </c>
      <c r="AO14" s="561">
        <v>0.5</v>
      </c>
      <c r="AP14" s="561">
        <v>2</v>
      </c>
      <c r="AQ14" s="561">
        <v>0.5</v>
      </c>
      <c r="AR14" s="752">
        <v>2</v>
      </c>
      <c r="AS14" s="562">
        <v>0.5</v>
      </c>
      <c r="AT14" s="561">
        <v>2</v>
      </c>
      <c r="AU14" s="561">
        <v>0.5</v>
      </c>
      <c r="AV14" s="561">
        <v>2</v>
      </c>
      <c r="AW14" s="561">
        <v>0.5</v>
      </c>
      <c r="AX14" s="561">
        <v>2</v>
      </c>
      <c r="AY14" s="561">
        <v>0.5</v>
      </c>
      <c r="AZ14" s="561">
        <v>2</v>
      </c>
      <c r="BA14" s="752">
        <v>0.5</v>
      </c>
      <c r="BB14" s="851">
        <v>3</v>
      </c>
      <c r="BC14" s="561">
        <v>0.5</v>
      </c>
      <c r="BD14" s="852">
        <v>3</v>
      </c>
      <c r="BE14" s="561">
        <v>0.5</v>
      </c>
      <c r="BF14" s="852">
        <v>3</v>
      </c>
      <c r="BG14" s="561">
        <v>0.5</v>
      </c>
      <c r="BH14" s="852">
        <v>3</v>
      </c>
      <c r="BI14" s="561">
        <v>0.5</v>
      </c>
      <c r="BJ14" s="853">
        <v>3</v>
      </c>
      <c r="BK14" s="556">
        <v>0.5</v>
      </c>
      <c r="BL14" s="852">
        <v>3</v>
      </c>
      <c r="BM14" s="561">
        <v>0.5</v>
      </c>
      <c r="BN14" s="852">
        <v>3</v>
      </c>
      <c r="BO14" s="561">
        <v>0.5</v>
      </c>
      <c r="BP14" s="852">
        <v>3</v>
      </c>
      <c r="BQ14" s="561">
        <v>0.5</v>
      </c>
      <c r="BR14" s="853">
        <v>3</v>
      </c>
      <c r="BS14" s="562">
        <v>0.5</v>
      </c>
      <c r="BT14" s="561">
        <v>2</v>
      </c>
      <c r="BU14" s="561">
        <v>0.5</v>
      </c>
      <c r="BV14" s="561">
        <v>2</v>
      </c>
      <c r="BW14" s="561">
        <v>0.5</v>
      </c>
      <c r="BX14" s="561">
        <v>2</v>
      </c>
      <c r="BY14" s="561">
        <v>0.5</v>
      </c>
      <c r="BZ14" s="561">
        <v>2</v>
      </c>
      <c r="CA14" s="752">
        <v>0.5</v>
      </c>
      <c r="CB14" s="562">
        <v>2</v>
      </c>
      <c r="CC14" s="561">
        <v>0.5</v>
      </c>
      <c r="CD14" s="561">
        <v>2</v>
      </c>
      <c r="CE14" s="561">
        <v>0.5</v>
      </c>
      <c r="CF14" s="561">
        <v>2</v>
      </c>
      <c r="CG14" s="561">
        <v>0.5</v>
      </c>
      <c r="CH14" s="561">
        <v>2</v>
      </c>
      <c r="CI14" s="561">
        <v>0.5</v>
      </c>
      <c r="CJ14" s="752">
        <v>2</v>
      </c>
      <c r="CK14" s="562">
        <v>0.5</v>
      </c>
      <c r="CL14" s="561">
        <v>2</v>
      </c>
      <c r="CM14" s="561">
        <v>0.5</v>
      </c>
      <c r="CN14" s="561">
        <v>2</v>
      </c>
      <c r="CO14" s="561">
        <v>0.5</v>
      </c>
      <c r="CP14" s="561">
        <v>2</v>
      </c>
      <c r="CQ14" s="561">
        <v>0.5</v>
      </c>
      <c r="CR14" s="752">
        <v>2</v>
      </c>
      <c r="CS14" s="562">
        <v>0.5</v>
      </c>
      <c r="CT14" s="852">
        <v>3</v>
      </c>
      <c r="CU14" s="561">
        <v>0.5</v>
      </c>
      <c r="CV14" s="852">
        <v>3</v>
      </c>
      <c r="CW14" s="561">
        <v>0.5</v>
      </c>
      <c r="CX14" s="852">
        <v>3</v>
      </c>
      <c r="CY14" s="561">
        <v>0.5</v>
      </c>
      <c r="CZ14" s="852">
        <v>3</v>
      </c>
      <c r="DA14" s="752">
        <v>0.5</v>
      </c>
      <c r="DB14" s="798"/>
      <c r="DC14" s="902">
        <f t="shared" si="0"/>
        <v>152</v>
      </c>
      <c r="DD14" s="693" t="str">
        <f t="shared" si="1"/>
        <v>Camacho</v>
      </c>
      <c r="DE14" t="s">
        <v>1096</v>
      </c>
    </row>
    <row r="15" spans="1:111" ht="15.75" thickBot="1" x14ac:dyDescent="0.3">
      <c r="A15" s="692" t="s">
        <v>13</v>
      </c>
      <c r="B15" s="793">
        <v>2</v>
      </c>
      <c r="C15" s="794">
        <v>0.5</v>
      </c>
      <c r="D15" s="794">
        <v>2</v>
      </c>
      <c r="E15" s="794">
        <v>0.5</v>
      </c>
      <c r="F15" s="794">
        <v>2</v>
      </c>
      <c r="G15" s="794">
        <v>0.5</v>
      </c>
      <c r="H15" s="794">
        <v>2</v>
      </c>
      <c r="I15" s="794">
        <v>0.5</v>
      </c>
      <c r="J15" s="795">
        <v>2</v>
      </c>
      <c r="K15" s="793">
        <v>0.5</v>
      </c>
      <c r="L15" s="794">
        <v>2</v>
      </c>
      <c r="M15" s="794">
        <v>0.5</v>
      </c>
      <c r="N15" s="794">
        <v>2</v>
      </c>
      <c r="O15" s="794">
        <v>0.5</v>
      </c>
      <c r="P15" s="794">
        <v>2</v>
      </c>
      <c r="Q15" s="794">
        <v>0.5</v>
      </c>
      <c r="R15" s="795">
        <v>2</v>
      </c>
      <c r="S15" s="890">
        <v>0.5</v>
      </c>
      <c r="T15" s="891">
        <v>2</v>
      </c>
      <c r="U15" s="891">
        <v>0.5</v>
      </c>
      <c r="V15" s="891">
        <v>2</v>
      </c>
      <c r="W15" s="891">
        <v>0.5</v>
      </c>
      <c r="X15" s="891">
        <v>2</v>
      </c>
      <c r="Y15" s="891">
        <v>0.5</v>
      </c>
      <c r="Z15" s="891">
        <v>2</v>
      </c>
      <c r="AA15" s="892">
        <v>0.5</v>
      </c>
      <c r="AB15" s="890">
        <v>2</v>
      </c>
      <c r="AC15" s="893">
        <v>0.5</v>
      </c>
      <c r="AD15" s="891">
        <v>2</v>
      </c>
      <c r="AE15" s="891">
        <v>0.5</v>
      </c>
      <c r="AF15" s="891">
        <v>2</v>
      </c>
      <c r="AG15" s="891">
        <v>0.5</v>
      </c>
      <c r="AH15" s="891">
        <v>2</v>
      </c>
      <c r="AI15" s="894">
        <v>0.5</v>
      </c>
      <c r="AJ15" s="890">
        <v>2</v>
      </c>
      <c r="AK15" s="891">
        <v>0.5</v>
      </c>
      <c r="AL15" s="891">
        <v>2</v>
      </c>
      <c r="AM15" s="891">
        <v>0.5</v>
      </c>
      <c r="AN15" s="891">
        <v>2</v>
      </c>
      <c r="AO15" s="891">
        <v>0.5</v>
      </c>
      <c r="AP15" s="891">
        <v>2</v>
      </c>
      <c r="AQ15" s="891">
        <v>0.5</v>
      </c>
      <c r="AR15" s="894">
        <v>2</v>
      </c>
      <c r="AS15" s="562">
        <v>0.5</v>
      </c>
      <c r="AT15" s="561">
        <v>2</v>
      </c>
      <c r="AU15" s="561">
        <v>0.5</v>
      </c>
      <c r="AV15" s="561">
        <v>2</v>
      </c>
      <c r="AW15" s="561">
        <v>0.5</v>
      </c>
      <c r="AX15" s="561">
        <v>2</v>
      </c>
      <c r="AY15" s="561">
        <v>0.5</v>
      </c>
      <c r="AZ15" s="561">
        <v>2</v>
      </c>
      <c r="BA15" s="752">
        <v>0.5</v>
      </c>
      <c r="BB15" s="556">
        <v>2</v>
      </c>
      <c r="BC15" s="561">
        <v>0.5</v>
      </c>
      <c r="BD15" s="561">
        <v>2</v>
      </c>
      <c r="BE15" s="561">
        <v>0.5</v>
      </c>
      <c r="BF15" s="561">
        <v>2</v>
      </c>
      <c r="BG15" s="561">
        <v>0.5</v>
      </c>
      <c r="BH15" s="561">
        <v>2</v>
      </c>
      <c r="BI15" s="561">
        <v>0.5</v>
      </c>
      <c r="BJ15" s="752">
        <v>2</v>
      </c>
      <c r="BK15" s="556">
        <v>0.5</v>
      </c>
      <c r="BL15" s="561">
        <v>2</v>
      </c>
      <c r="BM15" s="561">
        <v>0.5</v>
      </c>
      <c r="BN15" s="561">
        <v>2</v>
      </c>
      <c r="BO15" s="561">
        <v>0.5</v>
      </c>
      <c r="BP15" s="561">
        <v>2</v>
      </c>
      <c r="BQ15" s="561">
        <v>0.5</v>
      </c>
      <c r="BR15" s="752">
        <v>2</v>
      </c>
      <c r="BS15" s="562">
        <v>0.5</v>
      </c>
      <c r="BT15" s="561">
        <v>2</v>
      </c>
      <c r="BU15" s="561">
        <v>0.5</v>
      </c>
      <c r="BV15" s="561">
        <v>2</v>
      </c>
      <c r="BW15" s="561">
        <v>0.5</v>
      </c>
      <c r="BX15" s="561">
        <v>2</v>
      </c>
      <c r="BY15" s="561">
        <v>0.5</v>
      </c>
      <c r="BZ15" s="561">
        <v>2</v>
      </c>
      <c r="CA15" s="752">
        <v>0.5</v>
      </c>
      <c r="CB15" s="562">
        <v>2</v>
      </c>
      <c r="CC15" s="561">
        <v>0.5</v>
      </c>
      <c r="CD15" s="561">
        <v>2</v>
      </c>
      <c r="CE15" s="561">
        <v>0.5</v>
      </c>
      <c r="CF15" s="561">
        <v>2</v>
      </c>
      <c r="CG15" s="561">
        <v>0.5</v>
      </c>
      <c r="CH15" s="561">
        <v>2</v>
      </c>
      <c r="CI15" s="561">
        <v>0.5</v>
      </c>
      <c r="CJ15" s="752">
        <v>2</v>
      </c>
      <c r="CK15" s="562">
        <v>0.5</v>
      </c>
      <c r="CL15" s="561">
        <v>2</v>
      </c>
      <c r="CM15" s="561">
        <v>0.5</v>
      </c>
      <c r="CN15" s="561">
        <v>2</v>
      </c>
      <c r="CO15" s="561">
        <v>0.5</v>
      </c>
      <c r="CP15" s="561">
        <v>2</v>
      </c>
      <c r="CQ15" s="561">
        <v>0.5</v>
      </c>
      <c r="CR15" s="752">
        <v>2</v>
      </c>
      <c r="CS15" s="562">
        <v>0.5</v>
      </c>
      <c r="CT15" s="561">
        <v>2</v>
      </c>
      <c r="CU15" s="561">
        <v>0.5</v>
      </c>
      <c r="CV15" s="561">
        <v>2</v>
      </c>
      <c r="CW15" s="561">
        <v>0.5</v>
      </c>
      <c r="CX15" s="561">
        <v>2</v>
      </c>
      <c r="CY15" s="561">
        <v>0.5</v>
      </c>
      <c r="CZ15" s="561">
        <v>2</v>
      </c>
      <c r="DA15" s="752">
        <v>0.5</v>
      </c>
      <c r="DB15" s="798"/>
      <c r="DC15" s="902">
        <f t="shared" si="0"/>
        <v>130</v>
      </c>
      <c r="DD15" s="693" t="str">
        <f t="shared" si="1"/>
        <v>Henrique</v>
      </c>
    </row>
    <row r="16" spans="1:111" ht="15.75" thickBot="1" x14ac:dyDescent="0.3">
      <c r="A16" s="692" t="s">
        <v>15</v>
      </c>
      <c r="B16" s="793">
        <v>2</v>
      </c>
      <c r="C16" s="794">
        <v>0.5</v>
      </c>
      <c r="D16" s="794">
        <v>2</v>
      </c>
      <c r="E16" s="794">
        <v>0.5</v>
      </c>
      <c r="F16" s="794">
        <v>2</v>
      </c>
      <c r="G16" s="794">
        <v>0.5</v>
      </c>
      <c r="H16" s="794">
        <v>2</v>
      </c>
      <c r="I16" s="794">
        <v>0.5</v>
      </c>
      <c r="J16" s="795">
        <v>2</v>
      </c>
      <c r="K16" s="793">
        <v>0.5</v>
      </c>
      <c r="L16" s="794">
        <v>2</v>
      </c>
      <c r="M16" s="794">
        <v>0.5</v>
      </c>
      <c r="N16" s="794">
        <v>2</v>
      </c>
      <c r="O16" s="794">
        <v>0.5</v>
      </c>
      <c r="P16" s="794">
        <v>2</v>
      </c>
      <c r="Q16" s="794">
        <v>0.5</v>
      </c>
      <c r="R16" s="795">
        <v>2</v>
      </c>
      <c r="S16" s="793">
        <v>0.5</v>
      </c>
      <c r="T16" s="794">
        <v>2</v>
      </c>
      <c r="U16" s="794">
        <v>0.5</v>
      </c>
      <c r="V16" s="794">
        <v>2</v>
      </c>
      <c r="W16" s="794">
        <v>0.5</v>
      </c>
      <c r="X16" s="794">
        <v>2</v>
      </c>
      <c r="Y16" s="794">
        <v>0.5</v>
      </c>
      <c r="Z16" s="794">
        <v>2</v>
      </c>
      <c r="AA16" s="795">
        <v>0.5</v>
      </c>
      <c r="AB16" s="793">
        <v>2</v>
      </c>
      <c r="AC16" s="796">
        <v>0.5</v>
      </c>
      <c r="AD16" s="794">
        <v>2</v>
      </c>
      <c r="AE16" s="794">
        <v>0.5</v>
      </c>
      <c r="AF16" s="794">
        <v>2</v>
      </c>
      <c r="AG16" s="794">
        <v>0.5</v>
      </c>
      <c r="AH16" s="794">
        <v>2</v>
      </c>
      <c r="AI16" s="795">
        <v>0.5</v>
      </c>
      <c r="AJ16" s="793">
        <v>2</v>
      </c>
      <c r="AK16" s="794">
        <v>0.5</v>
      </c>
      <c r="AL16" s="794">
        <v>2</v>
      </c>
      <c r="AM16" s="794">
        <v>0.5</v>
      </c>
      <c r="AN16" s="794">
        <v>2</v>
      </c>
      <c r="AO16" s="794">
        <v>0.5</v>
      </c>
      <c r="AP16" s="794">
        <v>2</v>
      </c>
      <c r="AQ16" s="794">
        <v>0.5</v>
      </c>
      <c r="AR16" s="795">
        <v>2</v>
      </c>
      <c r="AS16" s="793">
        <v>0.5</v>
      </c>
      <c r="AT16" s="794">
        <v>2</v>
      </c>
      <c r="AU16" s="794">
        <v>0.5</v>
      </c>
      <c r="AV16" s="794">
        <v>2</v>
      </c>
      <c r="AW16" s="794">
        <v>0.5</v>
      </c>
      <c r="AX16" s="561">
        <v>2</v>
      </c>
      <c r="AY16" s="561">
        <v>0.5</v>
      </c>
      <c r="AZ16" s="561">
        <v>2</v>
      </c>
      <c r="BA16" s="752">
        <v>0.5</v>
      </c>
      <c r="BB16" s="556">
        <v>2</v>
      </c>
      <c r="BC16" s="561">
        <v>0.5</v>
      </c>
      <c r="BD16" s="561">
        <v>2</v>
      </c>
      <c r="BE16" s="561">
        <v>0.5</v>
      </c>
      <c r="BF16" s="561">
        <v>2</v>
      </c>
      <c r="BG16" s="561">
        <v>0.5</v>
      </c>
      <c r="BH16" s="561">
        <v>2</v>
      </c>
      <c r="BI16" s="561">
        <v>0.5</v>
      </c>
      <c r="BJ16" s="752">
        <v>2</v>
      </c>
      <c r="BK16" s="556">
        <v>0.5</v>
      </c>
      <c r="BL16" s="561">
        <v>2</v>
      </c>
      <c r="BM16" s="561">
        <v>0.5</v>
      </c>
      <c r="BN16" s="561">
        <v>2</v>
      </c>
      <c r="BO16" s="561">
        <v>0.5</v>
      </c>
      <c r="BP16" s="561">
        <v>2</v>
      </c>
      <c r="BQ16" s="561">
        <v>0.5</v>
      </c>
      <c r="BR16" s="752">
        <v>2</v>
      </c>
      <c r="BS16" s="562">
        <v>0.5</v>
      </c>
      <c r="BT16" s="561">
        <v>2</v>
      </c>
      <c r="BU16" s="561">
        <v>0.5</v>
      </c>
      <c r="BV16" s="561">
        <v>2</v>
      </c>
      <c r="BW16" s="561">
        <v>0.5</v>
      </c>
      <c r="BX16" s="561">
        <v>2</v>
      </c>
      <c r="BY16" s="561">
        <v>0.5</v>
      </c>
      <c r="BZ16" s="561">
        <v>2</v>
      </c>
      <c r="CA16" s="752">
        <v>0.5</v>
      </c>
      <c r="CB16" s="562">
        <v>2</v>
      </c>
      <c r="CC16" s="561">
        <v>0.5</v>
      </c>
      <c r="CD16" s="561">
        <v>2</v>
      </c>
      <c r="CE16" s="561">
        <v>0.5</v>
      </c>
      <c r="CF16" s="561">
        <v>2</v>
      </c>
      <c r="CG16" s="561">
        <v>0.5</v>
      </c>
      <c r="CH16" s="561">
        <v>2</v>
      </c>
      <c r="CI16" s="561">
        <v>0.5</v>
      </c>
      <c r="CJ16" s="752">
        <v>2</v>
      </c>
      <c r="CK16" s="562">
        <v>0.5</v>
      </c>
      <c r="CL16" s="561">
        <v>2</v>
      </c>
      <c r="CM16" s="561">
        <v>0.5</v>
      </c>
      <c r="CN16" s="561">
        <v>2</v>
      </c>
      <c r="CO16" s="561">
        <v>0.5</v>
      </c>
      <c r="CP16" s="561">
        <v>2</v>
      </c>
      <c r="CQ16" s="561">
        <v>0.5</v>
      </c>
      <c r="CR16" s="752">
        <v>2</v>
      </c>
      <c r="CS16" s="562">
        <v>0.5</v>
      </c>
      <c r="CT16" s="561">
        <v>2</v>
      </c>
      <c r="CU16" s="561">
        <v>0.5</v>
      </c>
      <c r="CV16" s="561">
        <v>2</v>
      </c>
      <c r="CW16" s="561">
        <v>0.5</v>
      </c>
      <c r="CX16" s="561">
        <v>2</v>
      </c>
      <c r="CY16" s="561">
        <v>0.5</v>
      </c>
      <c r="CZ16" s="561">
        <v>2</v>
      </c>
      <c r="DA16" s="752">
        <v>0.5</v>
      </c>
      <c r="DB16" s="798"/>
      <c r="DC16" s="902">
        <f t="shared" si="0"/>
        <v>130</v>
      </c>
      <c r="DD16" s="693" t="str">
        <f t="shared" si="1"/>
        <v>Bola</v>
      </c>
      <c r="DE16" t="s">
        <v>1006</v>
      </c>
    </row>
    <row r="17" spans="1:109" ht="15.75" thickBot="1" x14ac:dyDescent="0.3">
      <c r="A17" s="692" t="s">
        <v>40</v>
      </c>
      <c r="B17" s="793">
        <v>2</v>
      </c>
      <c r="C17" s="794">
        <v>0.5</v>
      </c>
      <c r="D17" s="794">
        <v>2</v>
      </c>
      <c r="E17" s="794">
        <v>0.5</v>
      </c>
      <c r="F17" s="794">
        <v>2</v>
      </c>
      <c r="G17" s="794">
        <v>0.5</v>
      </c>
      <c r="H17" s="794">
        <v>2</v>
      </c>
      <c r="I17" s="794">
        <v>0.5</v>
      </c>
      <c r="J17" s="795">
        <v>2</v>
      </c>
      <c r="K17" s="793">
        <v>0.5</v>
      </c>
      <c r="L17" s="794">
        <v>2</v>
      </c>
      <c r="M17" s="794">
        <v>0.5</v>
      </c>
      <c r="N17" s="561">
        <v>2</v>
      </c>
      <c r="O17" s="561">
        <v>0.5</v>
      </c>
      <c r="P17" s="561">
        <v>2</v>
      </c>
      <c r="Q17" s="561">
        <v>0.5</v>
      </c>
      <c r="R17" s="752">
        <v>2</v>
      </c>
      <c r="S17" s="562">
        <v>0.5</v>
      </c>
      <c r="T17" s="561">
        <v>2</v>
      </c>
      <c r="U17" s="561">
        <v>0.5</v>
      </c>
      <c r="V17" s="561">
        <v>2</v>
      </c>
      <c r="W17" s="561">
        <v>0.5</v>
      </c>
      <c r="X17" s="561">
        <v>2</v>
      </c>
      <c r="Y17" s="561">
        <v>0.5</v>
      </c>
      <c r="Z17" s="561">
        <v>2</v>
      </c>
      <c r="AA17" s="870">
        <v>0.5</v>
      </c>
      <c r="AB17" s="562">
        <v>2</v>
      </c>
      <c r="AC17" s="556">
        <v>0.5</v>
      </c>
      <c r="AD17" s="561">
        <v>2</v>
      </c>
      <c r="AE17" s="561">
        <v>0.5</v>
      </c>
      <c r="AF17" s="561">
        <v>2</v>
      </c>
      <c r="AG17" s="561">
        <v>0.5</v>
      </c>
      <c r="AH17" s="561">
        <v>2</v>
      </c>
      <c r="AI17" s="752">
        <v>0.5</v>
      </c>
      <c r="AJ17" s="562">
        <v>2</v>
      </c>
      <c r="AK17" s="561">
        <v>0.5</v>
      </c>
      <c r="AL17" s="561">
        <v>2</v>
      </c>
      <c r="AM17" s="561">
        <v>0.5</v>
      </c>
      <c r="AN17" s="561">
        <v>2</v>
      </c>
      <c r="AO17" s="561">
        <v>0.5</v>
      </c>
      <c r="AP17" s="561">
        <v>2</v>
      </c>
      <c r="AQ17" s="561">
        <v>0.5</v>
      </c>
      <c r="AR17" s="752">
        <v>2</v>
      </c>
      <c r="AS17" s="562">
        <v>0.5</v>
      </c>
      <c r="AT17" s="561">
        <v>2</v>
      </c>
      <c r="AU17" s="561">
        <v>0.5</v>
      </c>
      <c r="AV17" s="561">
        <v>2</v>
      </c>
      <c r="AW17" s="561">
        <v>0.5</v>
      </c>
      <c r="AX17" s="561">
        <v>2</v>
      </c>
      <c r="AY17" s="561">
        <v>0.5</v>
      </c>
      <c r="AZ17" s="561">
        <v>2</v>
      </c>
      <c r="BA17" s="752">
        <v>0.5</v>
      </c>
      <c r="BB17" s="556">
        <v>2</v>
      </c>
      <c r="BC17" s="561">
        <v>0.5</v>
      </c>
      <c r="BD17" s="561">
        <v>2</v>
      </c>
      <c r="BE17" s="561">
        <v>0.5</v>
      </c>
      <c r="BF17" s="561">
        <v>2</v>
      </c>
      <c r="BG17" s="561">
        <v>0.5</v>
      </c>
      <c r="BH17" s="561">
        <v>2</v>
      </c>
      <c r="BI17" s="561">
        <v>0.5</v>
      </c>
      <c r="BJ17" s="752">
        <v>2</v>
      </c>
      <c r="BK17" s="556">
        <v>0.5</v>
      </c>
      <c r="BL17" s="561">
        <v>2</v>
      </c>
      <c r="BM17" s="561">
        <v>0.5</v>
      </c>
      <c r="BN17" s="561">
        <v>2</v>
      </c>
      <c r="BO17" s="561">
        <v>0.5</v>
      </c>
      <c r="BP17" s="561">
        <v>2</v>
      </c>
      <c r="BQ17" s="561">
        <v>0.5</v>
      </c>
      <c r="BR17" s="752">
        <v>2</v>
      </c>
      <c r="BS17" s="562">
        <v>0.5</v>
      </c>
      <c r="BT17" s="561">
        <v>2</v>
      </c>
      <c r="BU17" s="561">
        <v>0.5</v>
      </c>
      <c r="BV17" s="561">
        <v>2</v>
      </c>
      <c r="BW17" s="561">
        <v>0.5</v>
      </c>
      <c r="BX17" s="561">
        <v>2</v>
      </c>
      <c r="BY17" s="561">
        <v>0.5</v>
      </c>
      <c r="BZ17" s="561">
        <v>2</v>
      </c>
      <c r="CA17" s="752">
        <v>0.5</v>
      </c>
      <c r="CB17" s="562">
        <v>2</v>
      </c>
      <c r="CC17" s="561">
        <v>0.5</v>
      </c>
      <c r="CD17" s="561">
        <v>2</v>
      </c>
      <c r="CE17" s="561">
        <v>0.5</v>
      </c>
      <c r="CF17" s="561">
        <v>2</v>
      </c>
      <c r="CG17" s="561">
        <v>0.5</v>
      </c>
      <c r="CH17" s="561">
        <v>2</v>
      </c>
      <c r="CI17" s="561">
        <v>0.5</v>
      </c>
      <c r="CJ17" s="752">
        <v>2</v>
      </c>
      <c r="CK17" s="562">
        <v>0.5</v>
      </c>
      <c r="CL17" s="561">
        <v>2</v>
      </c>
      <c r="CM17" s="561">
        <v>0.5</v>
      </c>
      <c r="CN17" s="561">
        <v>2</v>
      </c>
      <c r="CO17" s="561">
        <v>0.5</v>
      </c>
      <c r="CP17" s="561">
        <v>2</v>
      </c>
      <c r="CQ17" s="561">
        <v>0.5</v>
      </c>
      <c r="CR17" s="752">
        <v>2</v>
      </c>
      <c r="CS17" s="562">
        <v>0.5</v>
      </c>
      <c r="CT17" s="561">
        <v>2</v>
      </c>
      <c r="CU17" s="561">
        <v>0.5</v>
      </c>
      <c r="CV17" s="561">
        <v>2</v>
      </c>
      <c r="CW17" s="561">
        <v>0.5</v>
      </c>
      <c r="CX17" s="561">
        <v>2</v>
      </c>
      <c r="CY17" s="561">
        <v>0.5</v>
      </c>
      <c r="CZ17" s="561">
        <v>2</v>
      </c>
      <c r="DA17" s="752">
        <v>0.5</v>
      </c>
      <c r="DB17" s="797"/>
      <c r="DC17" s="902">
        <f t="shared" si="0"/>
        <v>130</v>
      </c>
      <c r="DD17" s="693" t="str">
        <f t="shared" si="1"/>
        <v>Maia</v>
      </c>
      <c r="DE17" t="s">
        <v>1101</v>
      </c>
    </row>
    <row r="18" spans="1:109" ht="15.75" thickBot="1" x14ac:dyDescent="0.3">
      <c r="A18" s="692" t="s">
        <v>16</v>
      </c>
      <c r="B18" s="829">
        <v>2</v>
      </c>
      <c r="C18" s="830">
        <v>0.5</v>
      </c>
      <c r="D18" s="830">
        <v>2</v>
      </c>
      <c r="E18" s="830">
        <v>0.5</v>
      </c>
      <c r="F18" s="830">
        <v>2</v>
      </c>
      <c r="G18" s="830">
        <v>0.5</v>
      </c>
      <c r="H18" s="830">
        <v>2</v>
      </c>
      <c r="I18" s="830">
        <v>0.5</v>
      </c>
      <c r="J18" s="831">
        <v>2</v>
      </c>
      <c r="K18" s="829">
        <v>0.5</v>
      </c>
      <c r="L18" s="830">
        <v>2</v>
      </c>
      <c r="M18" s="830">
        <v>0.5</v>
      </c>
      <c r="N18" s="830">
        <v>2</v>
      </c>
      <c r="O18" s="830">
        <v>0.5</v>
      </c>
      <c r="P18" s="830">
        <v>2</v>
      </c>
      <c r="Q18" s="830">
        <v>0.5</v>
      </c>
      <c r="R18" s="879">
        <v>2</v>
      </c>
      <c r="S18" s="880">
        <v>0.5</v>
      </c>
      <c r="T18" s="881">
        <v>2</v>
      </c>
      <c r="U18" s="881">
        <v>0.5</v>
      </c>
      <c r="V18" s="881">
        <v>2</v>
      </c>
      <c r="W18" s="881">
        <v>0.5</v>
      </c>
      <c r="X18" s="881">
        <v>2</v>
      </c>
      <c r="Y18" s="881">
        <v>0.5</v>
      </c>
      <c r="Z18" s="881">
        <v>2</v>
      </c>
      <c r="AA18" s="882">
        <v>0.5</v>
      </c>
      <c r="AB18" s="880">
        <v>2</v>
      </c>
      <c r="AC18" s="883">
        <v>0.5</v>
      </c>
      <c r="AD18" s="881">
        <v>2</v>
      </c>
      <c r="AE18" s="881">
        <v>0.5</v>
      </c>
      <c r="AF18" s="881">
        <v>2</v>
      </c>
      <c r="AG18" s="881">
        <v>0.5</v>
      </c>
      <c r="AH18" s="881">
        <v>2</v>
      </c>
      <c r="AI18" s="879">
        <v>0.5</v>
      </c>
      <c r="AJ18" s="880">
        <v>2</v>
      </c>
      <c r="AK18" s="881">
        <v>0.5</v>
      </c>
      <c r="AL18" s="881">
        <v>2</v>
      </c>
      <c r="AM18" s="881">
        <v>0.5</v>
      </c>
      <c r="AN18" s="881">
        <v>2</v>
      </c>
      <c r="AO18" s="881">
        <v>0.5</v>
      </c>
      <c r="AP18" s="881">
        <v>2</v>
      </c>
      <c r="AQ18" s="881">
        <v>0.5</v>
      </c>
      <c r="AR18" s="879">
        <v>2</v>
      </c>
      <c r="AS18" s="880">
        <v>0.5</v>
      </c>
      <c r="AT18" s="881">
        <v>2</v>
      </c>
      <c r="AU18" s="881">
        <v>0.5</v>
      </c>
      <c r="AV18" s="881">
        <v>2</v>
      </c>
      <c r="AW18" s="881">
        <v>0.5</v>
      </c>
      <c r="AX18" s="881">
        <v>2</v>
      </c>
      <c r="AY18" s="881">
        <v>0.5</v>
      </c>
      <c r="AZ18" s="881">
        <v>2</v>
      </c>
      <c r="BA18" s="879">
        <v>0.5</v>
      </c>
      <c r="BB18" s="883">
        <v>2</v>
      </c>
      <c r="BC18" s="881">
        <v>0.5</v>
      </c>
      <c r="BD18" s="881">
        <v>2</v>
      </c>
      <c r="BE18" s="881">
        <v>0.5</v>
      </c>
      <c r="BF18" s="881">
        <v>2</v>
      </c>
      <c r="BG18" s="881">
        <v>0.5</v>
      </c>
      <c r="BH18" s="881">
        <v>2</v>
      </c>
      <c r="BI18" s="881">
        <v>0.5</v>
      </c>
      <c r="BJ18" s="879">
        <v>2</v>
      </c>
      <c r="BK18" s="883">
        <v>0.5</v>
      </c>
      <c r="BL18" s="881">
        <v>2</v>
      </c>
      <c r="BM18" s="881">
        <v>0.5</v>
      </c>
      <c r="BN18" s="881">
        <v>2</v>
      </c>
      <c r="BO18" s="881">
        <v>0.5</v>
      </c>
      <c r="BP18" s="881">
        <v>2</v>
      </c>
      <c r="BQ18" s="881">
        <v>0.5</v>
      </c>
      <c r="BR18" s="879">
        <v>2</v>
      </c>
      <c r="BS18" s="880">
        <v>0.5</v>
      </c>
      <c r="BT18" s="881">
        <v>2</v>
      </c>
      <c r="BU18" s="881">
        <v>0.5</v>
      </c>
      <c r="BV18" s="881">
        <v>2</v>
      </c>
      <c r="BW18" s="881">
        <v>0.5</v>
      </c>
      <c r="BX18" s="881">
        <v>2</v>
      </c>
      <c r="BY18" s="881">
        <v>0.5</v>
      </c>
      <c r="BZ18" s="881">
        <v>2</v>
      </c>
      <c r="CA18" s="879">
        <v>0.5</v>
      </c>
      <c r="CB18" s="880">
        <v>2</v>
      </c>
      <c r="CC18" s="881">
        <v>0.5</v>
      </c>
      <c r="CD18" s="881">
        <v>2</v>
      </c>
      <c r="CE18" s="881">
        <v>0.5</v>
      </c>
      <c r="CF18" s="881">
        <v>2</v>
      </c>
      <c r="CG18" s="881">
        <v>0.5</v>
      </c>
      <c r="CH18" s="881">
        <v>2</v>
      </c>
      <c r="CI18" s="881">
        <v>0.5</v>
      </c>
      <c r="CJ18" s="879">
        <v>2</v>
      </c>
      <c r="CK18" s="880">
        <v>0.5</v>
      </c>
      <c r="CL18" s="881">
        <v>2</v>
      </c>
      <c r="CM18" s="881">
        <v>0.5</v>
      </c>
      <c r="CN18" s="881">
        <v>2</v>
      </c>
      <c r="CO18" s="881">
        <v>0.5</v>
      </c>
      <c r="CP18" s="881">
        <v>2</v>
      </c>
      <c r="CQ18" s="881">
        <v>0.5</v>
      </c>
      <c r="CR18" s="879">
        <v>2</v>
      </c>
      <c r="CS18" s="880">
        <v>0.5</v>
      </c>
      <c r="CT18" s="881">
        <v>2</v>
      </c>
      <c r="CU18" s="881">
        <v>0.5</v>
      </c>
      <c r="CV18" s="881">
        <v>2</v>
      </c>
      <c r="CW18" s="881">
        <v>0.5</v>
      </c>
      <c r="CX18" s="881">
        <v>2</v>
      </c>
      <c r="CY18" s="881">
        <v>0.5</v>
      </c>
      <c r="CZ18" s="881">
        <v>2</v>
      </c>
      <c r="DA18" s="879">
        <v>0.5</v>
      </c>
      <c r="DB18" s="789"/>
      <c r="DC18" s="902">
        <f t="shared" si="0"/>
        <v>130</v>
      </c>
      <c r="DD18" s="693" t="str">
        <f t="shared" si="1"/>
        <v>Cachado</v>
      </c>
      <c r="DE18" t="s">
        <v>1083</v>
      </c>
    </row>
    <row r="19" spans="1:109" ht="15.75" thickBot="1" x14ac:dyDescent="0.3">
      <c r="A19" s="1"/>
      <c r="DB19" s="789"/>
      <c r="DD19" s="1"/>
    </row>
    <row r="20" spans="1:109" ht="16.5" thickTop="1" thickBot="1" x14ac:dyDescent="0.3">
      <c r="A20" s="1285" t="s">
        <v>61</v>
      </c>
      <c r="B20" s="799" t="s">
        <v>3</v>
      </c>
      <c r="C20" s="800" t="s">
        <v>2</v>
      </c>
      <c r="D20" s="800" t="s">
        <v>3</v>
      </c>
      <c r="E20" s="801" t="s">
        <v>2</v>
      </c>
      <c r="F20" s="801" t="s">
        <v>3</v>
      </c>
      <c r="G20" s="802" t="s">
        <v>2</v>
      </c>
      <c r="H20" s="802" t="s">
        <v>3</v>
      </c>
      <c r="I20" s="801" t="s">
        <v>2</v>
      </c>
      <c r="J20" s="803" t="s">
        <v>3</v>
      </c>
      <c r="K20" s="804" t="s">
        <v>2</v>
      </c>
      <c r="L20" s="802" t="s">
        <v>3</v>
      </c>
      <c r="M20" s="801" t="s">
        <v>2</v>
      </c>
      <c r="N20" s="801" t="s">
        <v>3</v>
      </c>
      <c r="O20" s="802" t="s">
        <v>2</v>
      </c>
      <c r="P20" s="802" t="s">
        <v>3</v>
      </c>
      <c r="Q20" s="801" t="s">
        <v>2</v>
      </c>
      <c r="R20" s="803" t="s">
        <v>3</v>
      </c>
      <c r="S20" s="804" t="s">
        <v>2</v>
      </c>
      <c r="T20" s="802" t="s">
        <v>3</v>
      </c>
      <c r="U20" s="801" t="s">
        <v>2</v>
      </c>
      <c r="V20" s="801" t="s">
        <v>3</v>
      </c>
      <c r="W20" s="802" t="s">
        <v>2</v>
      </c>
      <c r="X20" s="802" t="s">
        <v>3</v>
      </c>
      <c r="Y20" s="801" t="s">
        <v>2</v>
      </c>
      <c r="Z20" s="801" t="s">
        <v>3</v>
      </c>
      <c r="AA20" s="805" t="s">
        <v>2</v>
      </c>
      <c r="AB20" s="806" t="s">
        <v>3</v>
      </c>
      <c r="AC20" s="801" t="s">
        <v>2</v>
      </c>
      <c r="AD20" s="801" t="s">
        <v>3</v>
      </c>
      <c r="AE20" s="802" t="s">
        <v>2</v>
      </c>
      <c r="AF20" s="802" t="s">
        <v>3</v>
      </c>
      <c r="AG20" s="801" t="s">
        <v>2</v>
      </c>
      <c r="AH20" s="801" t="s">
        <v>3</v>
      </c>
      <c r="AI20" s="807" t="s">
        <v>2</v>
      </c>
      <c r="AJ20" s="804" t="s">
        <v>3</v>
      </c>
      <c r="AK20" s="801" t="s">
        <v>2</v>
      </c>
      <c r="AL20" s="801" t="s">
        <v>3</v>
      </c>
      <c r="AM20" s="802" t="s">
        <v>2</v>
      </c>
      <c r="AN20" s="802" t="s">
        <v>3</v>
      </c>
      <c r="AO20" s="801" t="s">
        <v>2</v>
      </c>
      <c r="AP20" s="801" t="s">
        <v>3</v>
      </c>
      <c r="AQ20" s="802" t="s">
        <v>2</v>
      </c>
      <c r="AR20" s="807" t="s">
        <v>3</v>
      </c>
      <c r="AS20" s="799" t="s">
        <v>2</v>
      </c>
      <c r="AT20" s="801" t="s">
        <v>3</v>
      </c>
      <c r="AU20" s="802" t="s">
        <v>2</v>
      </c>
      <c r="AV20" s="802" t="s">
        <v>3</v>
      </c>
      <c r="AW20" s="801" t="s">
        <v>2</v>
      </c>
      <c r="AX20" s="801" t="s">
        <v>3</v>
      </c>
      <c r="AY20" s="802" t="s">
        <v>2</v>
      </c>
      <c r="AZ20" s="802" t="s">
        <v>3</v>
      </c>
      <c r="BA20" s="803" t="s">
        <v>2</v>
      </c>
      <c r="BB20" s="808" t="s">
        <v>3</v>
      </c>
      <c r="BC20" s="802" t="s">
        <v>2</v>
      </c>
      <c r="BD20" s="802" t="s">
        <v>3</v>
      </c>
      <c r="BE20" s="801" t="s">
        <v>2</v>
      </c>
      <c r="BF20" s="801" t="s">
        <v>3</v>
      </c>
      <c r="BG20" s="802" t="s">
        <v>2</v>
      </c>
      <c r="BH20" s="802" t="s">
        <v>3</v>
      </c>
      <c r="BI20" s="801" t="s">
        <v>2</v>
      </c>
      <c r="BJ20" s="803" t="s">
        <v>3</v>
      </c>
      <c r="BK20" s="806" t="s">
        <v>2</v>
      </c>
      <c r="BL20" s="802" t="s">
        <v>3</v>
      </c>
      <c r="BM20" s="801" t="s">
        <v>2</v>
      </c>
      <c r="BN20" s="801" t="s">
        <v>3</v>
      </c>
      <c r="BO20" s="802" t="s">
        <v>2</v>
      </c>
      <c r="BP20" s="802" t="s">
        <v>3</v>
      </c>
      <c r="BQ20" s="801" t="s">
        <v>2</v>
      </c>
      <c r="BR20" s="803" t="s">
        <v>3</v>
      </c>
      <c r="BS20" s="804" t="s">
        <v>2</v>
      </c>
      <c r="BT20" s="802" t="s">
        <v>3</v>
      </c>
      <c r="BU20" s="801" t="s">
        <v>2</v>
      </c>
      <c r="BV20" s="801" t="s">
        <v>3</v>
      </c>
      <c r="BW20" s="802" t="s">
        <v>2</v>
      </c>
      <c r="BX20" s="802" t="s">
        <v>3</v>
      </c>
      <c r="BY20" s="801" t="s">
        <v>2</v>
      </c>
      <c r="BZ20" s="801" t="s">
        <v>3</v>
      </c>
      <c r="CA20" s="807" t="s">
        <v>2</v>
      </c>
      <c r="CB20" s="804" t="s">
        <v>3</v>
      </c>
      <c r="CC20" s="801" t="s">
        <v>2</v>
      </c>
      <c r="CD20" s="801" t="s">
        <v>3</v>
      </c>
      <c r="CE20" s="802" t="s">
        <v>2</v>
      </c>
      <c r="CF20" s="802" t="s">
        <v>3</v>
      </c>
      <c r="CG20" s="801" t="s">
        <v>2</v>
      </c>
      <c r="CH20" s="801" t="s">
        <v>3</v>
      </c>
      <c r="CI20" s="802" t="s">
        <v>2</v>
      </c>
      <c r="CJ20" s="807" t="s">
        <v>3</v>
      </c>
      <c r="CK20" s="799" t="s">
        <v>2</v>
      </c>
      <c r="CL20" s="801" t="s">
        <v>3</v>
      </c>
      <c r="CM20" s="802" t="s">
        <v>2</v>
      </c>
      <c r="CN20" s="802" t="s">
        <v>3</v>
      </c>
      <c r="CO20" s="801" t="s">
        <v>2</v>
      </c>
      <c r="CP20" s="801" t="s">
        <v>3</v>
      </c>
      <c r="CQ20" s="802" t="s">
        <v>2</v>
      </c>
      <c r="CR20" s="807" t="s">
        <v>3</v>
      </c>
      <c r="CS20" s="799" t="s">
        <v>2</v>
      </c>
      <c r="CT20" s="801" t="s">
        <v>3</v>
      </c>
      <c r="CU20" s="802" t="s">
        <v>2</v>
      </c>
      <c r="CV20" s="802" t="s">
        <v>3</v>
      </c>
      <c r="CW20" s="801" t="s">
        <v>2</v>
      </c>
      <c r="CX20" s="801" t="s">
        <v>3</v>
      </c>
      <c r="CY20" s="802" t="s">
        <v>2</v>
      </c>
      <c r="CZ20" s="802" t="s">
        <v>3</v>
      </c>
      <c r="DA20" s="803" t="s">
        <v>2</v>
      </c>
      <c r="DB20" s="789"/>
      <c r="DC20" s="6" t="s">
        <v>937</v>
      </c>
      <c r="DD20" s="1"/>
    </row>
    <row r="21" spans="1:109" ht="15.75" thickTop="1" x14ac:dyDescent="0.25">
      <c r="A21" s="1286"/>
      <c r="B21" s="1588">
        <v>0</v>
      </c>
      <c r="C21" s="1591">
        <v>0</v>
      </c>
      <c r="D21" s="1591">
        <v>0</v>
      </c>
      <c r="E21" s="1594">
        <v>0</v>
      </c>
      <c r="F21" s="1594">
        <v>0</v>
      </c>
      <c r="G21" s="1585">
        <v>0</v>
      </c>
      <c r="H21" s="1585">
        <v>0</v>
      </c>
      <c r="I21" s="1594">
        <v>0</v>
      </c>
      <c r="J21" s="1579">
        <v>8.0500000000000007</v>
      </c>
      <c r="K21" s="1582">
        <v>0</v>
      </c>
      <c r="L21" s="1585">
        <v>0</v>
      </c>
      <c r="M21" s="1537">
        <v>19.61</v>
      </c>
      <c r="N21" s="1540">
        <v>0</v>
      </c>
      <c r="O21" s="1534">
        <v>0</v>
      </c>
      <c r="P21" s="1534">
        <v>0</v>
      </c>
      <c r="Q21" s="1540">
        <v>0</v>
      </c>
      <c r="R21" s="1543">
        <v>0</v>
      </c>
      <c r="S21" s="1576">
        <v>10.74</v>
      </c>
      <c r="T21" s="1534">
        <v>0</v>
      </c>
      <c r="U21" s="1537">
        <v>12.04</v>
      </c>
      <c r="V21" s="1540">
        <v>0</v>
      </c>
      <c r="W21" s="1534">
        <v>0</v>
      </c>
      <c r="X21" s="1534">
        <v>0</v>
      </c>
      <c r="Y21" s="1540">
        <v>0</v>
      </c>
      <c r="Z21" s="1540">
        <v>0</v>
      </c>
      <c r="AA21" s="1573">
        <v>0</v>
      </c>
      <c r="AB21" s="1567">
        <v>0</v>
      </c>
      <c r="AC21" s="1540">
        <v>0</v>
      </c>
      <c r="AD21" s="1537">
        <v>7.61</v>
      </c>
      <c r="AE21" s="1534">
        <v>0</v>
      </c>
      <c r="AF21" s="1534">
        <v>0</v>
      </c>
      <c r="AG21" s="1540">
        <v>0</v>
      </c>
      <c r="AH21" s="1540">
        <v>0</v>
      </c>
      <c r="AI21" s="1549">
        <v>0</v>
      </c>
      <c r="AJ21" s="1561">
        <v>0</v>
      </c>
      <c r="AK21" s="1540">
        <v>0</v>
      </c>
      <c r="AL21" s="1540">
        <v>0</v>
      </c>
      <c r="AM21" s="1534">
        <v>0</v>
      </c>
      <c r="AN21" s="1534">
        <v>0</v>
      </c>
      <c r="AO21" s="1540">
        <v>0</v>
      </c>
      <c r="AP21" s="1540">
        <v>0</v>
      </c>
      <c r="AQ21" s="1534">
        <v>0</v>
      </c>
      <c r="AR21" s="1549">
        <v>0</v>
      </c>
      <c r="AS21" s="1552">
        <v>0</v>
      </c>
      <c r="AT21" s="1537">
        <v>58.88</v>
      </c>
      <c r="AU21" s="1534">
        <v>0</v>
      </c>
      <c r="AV21" s="1564">
        <v>8.93</v>
      </c>
      <c r="AW21" s="1540">
        <v>0</v>
      </c>
      <c r="AX21" s="1540">
        <v>0</v>
      </c>
      <c r="AY21" s="1534">
        <v>0</v>
      </c>
      <c r="AZ21" s="1534">
        <v>0</v>
      </c>
      <c r="BA21" s="1543">
        <v>0</v>
      </c>
      <c r="BB21" s="1570">
        <v>7.71</v>
      </c>
      <c r="BC21" s="1534">
        <v>0</v>
      </c>
      <c r="BD21" s="1534">
        <v>0</v>
      </c>
      <c r="BE21" s="1540">
        <v>0</v>
      </c>
      <c r="BF21" s="1540">
        <v>0</v>
      </c>
      <c r="BG21" s="1534">
        <v>0</v>
      </c>
      <c r="BH21" s="1534">
        <v>0</v>
      </c>
      <c r="BI21" s="1540">
        <v>0</v>
      </c>
      <c r="BJ21" s="1543">
        <v>0</v>
      </c>
      <c r="BK21" s="1567">
        <v>0</v>
      </c>
      <c r="BL21" s="1534">
        <v>0</v>
      </c>
      <c r="BM21" s="1540">
        <v>0</v>
      </c>
      <c r="BN21" s="1537">
        <v>7.14</v>
      </c>
      <c r="BO21" s="1534">
        <v>0</v>
      </c>
      <c r="BP21" s="1534">
        <v>0</v>
      </c>
      <c r="BQ21" s="1540">
        <v>0</v>
      </c>
      <c r="BR21" s="1543">
        <v>0</v>
      </c>
      <c r="BS21" s="1561">
        <v>0</v>
      </c>
      <c r="BT21" s="1564">
        <v>57.46</v>
      </c>
      <c r="BU21" s="1540">
        <v>0</v>
      </c>
      <c r="BV21" s="1540">
        <v>0</v>
      </c>
      <c r="BW21" s="1534">
        <v>0</v>
      </c>
      <c r="BX21" s="1534">
        <v>0</v>
      </c>
      <c r="BY21" s="1540">
        <v>0</v>
      </c>
      <c r="BZ21" s="1537">
        <v>52.38</v>
      </c>
      <c r="CA21" s="1549">
        <v>0</v>
      </c>
      <c r="CB21" s="1561">
        <v>0</v>
      </c>
      <c r="CC21" s="1540">
        <v>0</v>
      </c>
      <c r="CD21" s="1540">
        <v>0</v>
      </c>
      <c r="CE21" s="1534">
        <v>0</v>
      </c>
      <c r="CF21" s="1534">
        <v>0</v>
      </c>
      <c r="CG21" s="1540">
        <v>0</v>
      </c>
      <c r="CH21" s="1546">
        <v>0</v>
      </c>
      <c r="CI21" s="1534">
        <v>0</v>
      </c>
      <c r="CJ21" s="1555">
        <v>48.4</v>
      </c>
      <c r="CK21" s="1558">
        <v>9.5</v>
      </c>
      <c r="CL21" s="1540">
        <v>0</v>
      </c>
      <c r="CM21" s="1534">
        <v>0</v>
      </c>
      <c r="CN21" s="1534">
        <v>0</v>
      </c>
      <c r="CO21" s="1540">
        <v>0</v>
      </c>
      <c r="CP21" s="1546">
        <v>0</v>
      </c>
      <c r="CQ21" s="1534">
        <v>0</v>
      </c>
      <c r="CR21" s="1549">
        <v>0</v>
      </c>
      <c r="CS21" s="1552">
        <v>0</v>
      </c>
      <c r="CT21" s="1540">
        <v>0</v>
      </c>
      <c r="CU21" s="1534">
        <v>0</v>
      </c>
      <c r="CV21" s="1534">
        <v>0</v>
      </c>
      <c r="CW21" s="1537">
        <v>10.41</v>
      </c>
      <c r="CX21" s="1540">
        <v>0</v>
      </c>
      <c r="CY21" s="1534">
        <v>0</v>
      </c>
      <c r="CZ21" s="1534">
        <v>0</v>
      </c>
      <c r="DA21" s="1543">
        <v>0</v>
      </c>
      <c r="DB21" s="789"/>
      <c r="DD21" s="1"/>
    </row>
    <row r="22" spans="1:109" x14ac:dyDescent="0.25">
      <c r="A22" s="1286"/>
      <c r="B22" s="1589"/>
      <c r="C22" s="1592"/>
      <c r="D22" s="1592"/>
      <c r="E22" s="1595"/>
      <c r="F22" s="1595"/>
      <c r="G22" s="1586"/>
      <c r="H22" s="1586"/>
      <c r="I22" s="1595"/>
      <c r="J22" s="1580"/>
      <c r="K22" s="1583"/>
      <c r="L22" s="1586"/>
      <c r="M22" s="1538"/>
      <c r="N22" s="1541"/>
      <c r="O22" s="1535"/>
      <c r="P22" s="1535"/>
      <c r="Q22" s="1541"/>
      <c r="R22" s="1544"/>
      <c r="S22" s="1577"/>
      <c r="T22" s="1535"/>
      <c r="U22" s="1538"/>
      <c r="V22" s="1541"/>
      <c r="W22" s="1535"/>
      <c r="X22" s="1535"/>
      <c r="Y22" s="1541"/>
      <c r="Z22" s="1541"/>
      <c r="AA22" s="1574"/>
      <c r="AB22" s="1568"/>
      <c r="AC22" s="1541"/>
      <c r="AD22" s="1538"/>
      <c r="AE22" s="1535"/>
      <c r="AF22" s="1535"/>
      <c r="AG22" s="1541"/>
      <c r="AH22" s="1541"/>
      <c r="AI22" s="1550"/>
      <c r="AJ22" s="1562"/>
      <c r="AK22" s="1541"/>
      <c r="AL22" s="1541"/>
      <c r="AM22" s="1535"/>
      <c r="AN22" s="1535"/>
      <c r="AO22" s="1541"/>
      <c r="AP22" s="1541"/>
      <c r="AQ22" s="1535"/>
      <c r="AR22" s="1550"/>
      <c r="AS22" s="1553"/>
      <c r="AT22" s="1538"/>
      <c r="AU22" s="1535"/>
      <c r="AV22" s="1565"/>
      <c r="AW22" s="1541"/>
      <c r="AX22" s="1541"/>
      <c r="AY22" s="1535"/>
      <c r="AZ22" s="1535"/>
      <c r="BA22" s="1544"/>
      <c r="BB22" s="1571"/>
      <c r="BC22" s="1535"/>
      <c r="BD22" s="1535"/>
      <c r="BE22" s="1541"/>
      <c r="BF22" s="1541"/>
      <c r="BG22" s="1535"/>
      <c r="BH22" s="1535"/>
      <c r="BI22" s="1541"/>
      <c r="BJ22" s="1544"/>
      <c r="BK22" s="1568"/>
      <c r="BL22" s="1535"/>
      <c r="BM22" s="1541"/>
      <c r="BN22" s="1538"/>
      <c r="BO22" s="1535"/>
      <c r="BP22" s="1535"/>
      <c r="BQ22" s="1541"/>
      <c r="BR22" s="1544"/>
      <c r="BS22" s="1562"/>
      <c r="BT22" s="1565"/>
      <c r="BU22" s="1541"/>
      <c r="BV22" s="1541"/>
      <c r="BW22" s="1535"/>
      <c r="BX22" s="1535"/>
      <c r="BY22" s="1541"/>
      <c r="BZ22" s="1538"/>
      <c r="CA22" s="1550"/>
      <c r="CB22" s="1562"/>
      <c r="CC22" s="1541"/>
      <c r="CD22" s="1541"/>
      <c r="CE22" s="1535"/>
      <c r="CF22" s="1535"/>
      <c r="CG22" s="1541"/>
      <c r="CH22" s="1547"/>
      <c r="CI22" s="1535"/>
      <c r="CJ22" s="1556"/>
      <c r="CK22" s="1559"/>
      <c r="CL22" s="1541"/>
      <c r="CM22" s="1535"/>
      <c r="CN22" s="1535"/>
      <c r="CO22" s="1541"/>
      <c r="CP22" s="1547"/>
      <c r="CQ22" s="1535"/>
      <c r="CR22" s="1550"/>
      <c r="CS22" s="1553"/>
      <c r="CT22" s="1541"/>
      <c r="CU22" s="1535"/>
      <c r="CV22" s="1535"/>
      <c r="CW22" s="1538"/>
      <c r="CX22" s="1541"/>
      <c r="CY22" s="1535"/>
      <c r="CZ22" s="1535"/>
      <c r="DA22" s="1544"/>
      <c r="DB22" s="789"/>
      <c r="DD22" s="1"/>
    </row>
    <row r="23" spans="1:109" x14ac:dyDescent="0.25">
      <c r="A23" s="1286"/>
      <c r="B23" s="1589"/>
      <c r="C23" s="1592"/>
      <c r="D23" s="1592"/>
      <c r="E23" s="1595"/>
      <c r="F23" s="1595"/>
      <c r="G23" s="1586"/>
      <c r="H23" s="1586"/>
      <c r="I23" s="1595"/>
      <c r="J23" s="1580"/>
      <c r="K23" s="1583"/>
      <c r="L23" s="1586"/>
      <c r="M23" s="1538"/>
      <c r="N23" s="1541"/>
      <c r="O23" s="1535"/>
      <c r="P23" s="1535"/>
      <c r="Q23" s="1541"/>
      <c r="R23" s="1544"/>
      <c r="S23" s="1577"/>
      <c r="T23" s="1535"/>
      <c r="U23" s="1538"/>
      <c r="V23" s="1541"/>
      <c r="W23" s="1535"/>
      <c r="X23" s="1535"/>
      <c r="Y23" s="1541"/>
      <c r="Z23" s="1541"/>
      <c r="AA23" s="1574"/>
      <c r="AB23" s="1568"/>
      <c r="AC23" s="1541"/>
      <c r="AD23" s="1538"/>
      <c r="AE23" s="1535"/>
      <c r="AF23" s="1535"/>
      <c r="AG23" s="1541"/>
      <c r="AH23" s="1541"/>
      <c r="AI23" s="1550"/>
      <c r="AJ23" s="1562"/>
      <c r="AK23" s="1541"/>
      <c r="AL23" s="1541"/>
      <c r="AM23" s="1535"/>
      <c r="AN23" s="1535"/>
      <c r="AO23" s="1541"/>
      <c r="AP23" s="1541"/>
      <c r="AQ23" s="1535"/>
      <c r="AR23" s="1550"/>
      <c r="AS23" s="1553"/>
      <c r="AT23" s="1538"/>
      <c r="AU23" s="1535"/>
      <c r="AV23" s="1565"/>
      <c r="AW23" s="1541"/>
      <c r="AX23" s="1541"/>
      <c r="AY23" s="1535"/>
      <c r="AZ23" s="1535"/>
      <c r="BA23" s="1544"/>
      <c r="BB23" s="1571"/>
      <c r="BC23" s="1535"/>
      <c r="BD23" s="1535"/>
      <c r="BE23" s="1541"/>
      <c r="BF23" s="1541"/>
      <c r="BG23" s="1535"/>
      <c r="BH23" s="1535"/>
      <c r="BI23" s="1541"/>
      <c r="BJ23" s="1544"/>
      <c r="BK23" s="1568"/>
      <c r="BL23" s="1535"/>
      <c r="BM23" s="1541"/>
      <c r="BN23" s="1538"/>
      <c r="BO23" s="1535"/>
      <c r="BP23" s="1535"/>
      <c r="BQ23" s="1541"/>
      <c r="BR23" s="1544"/>
      <c r="BS23" s="1562"/>
      <c r="BT23" s="1565"/>
      <c r="BU23" s="1541"/>
      <c r="BV23" s="1541"/>
      <c r="BW23" s="1535"/>
      <c r="BX23" s="1535"/>
      <c r="BY23" s="1541"/>
      <c r="BZ23" s="1538"/>
      <c r="CA23" s="1550"/>
      <c r="CB23" s="1562"/>
      <c r="CC23" s="1541"/>
      <c r="CD23" s="1541"/>
      <c r="CE23" s="1535"/>
      <c r="CF23" s="1535"/>
      <c r="CG23" s="1541"/>
      <c r="CH23" s="1547"/>
      <c r="CI23" s="1535"/>
      <c r="CJ23" s="1556"/>
      <c r="CK23" s="1559"/>
      <c r="CL23" s="1541"/>
      <c r="CM23" s="1535"/>
      <c r="CN23" s="1535"/>
      <c r="CO23" s="1541"/>
      <c r="CP23" s="1547"/>
      <c r="CQ23" s="1535"/>
      <c r="CR23" s="1550"/>
      <c r="CS23" s="1553"/>
      <c r="CT23" s="1541"/>
      <c r="CU23" s="1535"/>
      <c r="CV23" s="1535"/>
      <c r="CW23" s="1538"/>
      <c r="CX23" s="1541"/>
      <c r="CY23" s="1535"/>
      <c r="CZ23" s="1535"/>
      <c r="DA23" s="1544"/>
      <c r="DB23" s="789"/>
      <c r="DD23" s="1"/>
    </row>
    <row r="24" spans="1:109" ht="15.75" thickBot="1" x14ac:dyDescent="0.3">
      <c r="A24" s="1287"/>
      <c r="B24" s="1590"/>
      <c r="C24" s="1593"/>
      <c r="D24" s="1593"/>
      <c r="E24" s="1596"/>
      <c r="F24" s="1596"/>
      <c r="G24" s="1587"/>
      <c r="H24" s="1587"/>
      <c r="I24" s="1596"/>
      <c r="J24" s="1581"/>
      <c r="K24" s="1584"/>
      <c r="L24" s="1587"/>
      <c r="M24" s="1539"/>
      <c r="N24" s="1542"/>
      <c r="O24" s="1536"/>
      <c r="P24" s="1536"/>
      <c r="Q24" s="1542"/>
      <c r="R24" s="1545"/>
      <c r="S24" s="1578"/>
      <c r="T24" s="1536"/>
      <c r="U24" s="1539"/>
      <c r="V24" s="1542"/>
      <c r="W24" s="1536"/>
      <c r="X24" s="1536"/>
      <c r="Y24" s="1542"/>
      <c r="Z24" s="1542"/>
      <c r="AA24" s="1575"/>
      <c r="AB24" s="1569"/>
      <c r="AC24" s="1542"/>
      <c r="AD24" s="1539"/>
      <c r="AE24" s="1536"/>
      <c r="AF24" s="1536"/>
      <c r="AG24" s="1542"/>
      <c r="AH24" s="1542"/>
      <c r="AI24" s="1551"/>
      <c r="AJ24" s="1563"/>
      <c r="AK24" s="1542"/>
      <c r="AL24" s="1542"/>
      <c r="AM24" s="1536"/>
      <c r="AN24" s="1536"/>
      <c r="AO24" s="1542"/>
      <c r="AP24" s="1542"/>
      <c r="AQ24" s="1536"/>
      <c r="AR24" s="1551"/>
      <c r="AS24" s="1554"/>
      <c r="AT24" s="1539"/>
      <c r="AU24" s="1536"/>
      <c r="AV24" s="1566"/>
      <c r="AW24" s="1542"/>
      <c r="AX24" s="1542"/>
      <c r="AY24" s="1536"/>
      <c r="AZ24" s="1536"/>
      <c r="BA24" s="1545"/>
      <c r="BB24" s="1572"/>
      <c r="BC24" s="1536"/>
      <c r="BD24" s="1536"/>
      <c r="BE24" s="1542"/>
      <c r="BF24" s="1542"/>
      <c r="BG24" s="1536"/>
      <c r="BH24" s="1536"/>
      <c r="BI24" s="1542"/>
      <c r="BJ24" s="1545"/>
      <c r="BK24" s="1569"/>
      <c r="BL24" s="1536"/>
      <c r="BM24" s="1542"/>
      <c r="BN24" s="1539"/>
      <c r="BO24" s="1536"/>
      <c r="BP24" s="1536"/>
      <c r="BQ24" s="1542"/>
      <c r="BR24" s="1545"/>
      <c r="BS24" s="1563"/>
      <c r="BT24" s="1566"/>
      <c r="BU24" s="1542"/>
      <c r="BV24" s="1542"/>
      <c r="BW24" s="1536"/>
      <c r="BX24" s="1536"/>
      <c r="BY24" s="1542"/>
      <c r="BZ24" s="1539"/>
      <c r="CA24" s="1551"/>
      <c r="CB24" s="1563"/>
      <c r="CC24" s="1542"/>
      <c r="CD24" s="1542"/>
      <c r="CE24" s="1536"/>
      <c r="CF24" s="1536"/>
      <c r="CG24" s="1542"/>
      <c r="CH24" s="1548"/>
      <c r="CI24" s="1536"/>
      <c r="CJ24" s="1557"/>
      <c r="CK24" s="1560"/>
      <c r="CL24" s="1542"/>
      <c r="CM24" s="1536"/>
      <c r="CN24" s="1536"/>
      <c r="CO24" s="1542"/>
      <c r="CP24" s="1548"/>
      <c r="CQ24" s="1536"/>
      <c r="CR24" s="1551"/>
      <c r="CS24" s="1554"/>
      <c r="CT24" s="1542"/>
      <c r="CU24" s="1536"/>
      <c r="CV24" s="1536"/>
      <c r="CW24" s="1539"/>
      <c r="CX24" s="1542"/>
      <c r="CY24" s="1536"/>
      <c r="CZ24" s="1536"/>
      <c r="DA24" s="1545"/>
      <c r="DB24" s="789"/>
      <c r="DD24" s="381"/>
    </row>
    <row r="25" spans="1:109" ht="15.75" thickBot="1" x14ac:dyDescent="0.3">
      <c r="A25" s="274"/>
      <c r="B25" s="790">
        <f>SUM(B2:T2)</f>
        <v>23.5</v>
      </c>
      <c r="C25" s="790"/>
      <c r="D25" s="790"/>
      <c r="E25" s="790"/>
      <c r="F25" s="790"/>
      <c r="G25" s="790"/>
      <c r="H25" s="790"/>
      <c r="I25" s="790"/>
      <c r="J25" s="790"/>
      <c r="K25" s="790">
        <f>SUM(U2:AB2)</f>
        <v>12</v>
      </c>
      <c r="L25" s="790"/>
      <c r="M25" s="790"/>
      <c r="N25" s="790"/>
      <c r="O25" s="790"/>
      <c r="P25" s="790"/>
      <c r="Q25" s="790"/>
      <c r="R25" s="790"/>
      <c r="S25" s="790">
        <f>SUM(AC2:AK2)</f>
        <v>13</v>
      </c>
      <c r="T25" s="790"/>
      <c r="U25" s="790"/>
      <c r="V25" s="790"/>
      <c r="W25" s="790"/>
      <c r="X25" s="790"/>
      <c r="Y25" s="790"/>
      <c r="Z25" s="790"/>
      <c r="AA25" s="790"/>
      <c r="AB25" s="790">
        <f>SUM(AL2:AS2)</f>
        <v>12</v>
      </c>
      <c r="AC25" s="790"/>
      <c r="AD25" s="790"/>
      <c r="AE25" s="790"/>
      <c r="AF25" s="790"/>
      <c r="AG25" s="790"/>
      <c r="AH25" s="790"/>
      <c r="AI25" s="790"/>
      <c r="AJ25" s="790">
        <f>SUM(AT2:BB2)</f>
        <v>14</v>
      </c>
      <c r="AK25" s="790"/>
      <c r="AL25" s="790"/>
      <c r="AM25" s="790"/>
      <c r="AN25" s="790"/>
      <c r="AO25" s="790"/>
      <c r="AP25" s="790"/>
      <c r="AQ25" s="790"/>
      <c r="AR25" s="790"/>
      <c r="AS25" s="790">
        <f>SUM(BC2:BK2)</f>
        <v>13</v>
      </c>
      <c r="AT25" s="790"/>
      <c r="AU25" s="790"/>
      <c r="AV25" s="790"/>
      <c r="AW25" s="790"/>
      <c r="AX25" s="790"/>
      <c r="AY25" s="790"/>
      <c r="AZ25" s="790"/>
      <c r="BA25" s="790"/>
      <c r="BB25" s="790">
        <f>SUM(BL2:BT2)</f>
        <v>14</v>
      </c>
      <c r="BC25" s="790"/>
      <c r="BD25" s="790"/>
      <c r="BE25" s="790"/>
      <c r="BF25" s="790"/>
      <c r="BG25" s="790"/>
      <c r="BH25" s="790"/>
      <c r="BI25" s="790"/>
      <c r="BJ25" s="790"/>
      <c r="BK25" s="790">
        <f>SUM(BU2:CC2)</f>
        <v>13</v>
      </c>
      <c r="BL25" s="790"/>
      <c r="BM25" s="790"/>
      <c r="BN25" s="790"/>
      <c r="BO25" s="790"/>
      <c r="BP25" s="790"/>
      <c r="BQ25" s="790"/>
      <c r="BR25" s="790"/>
      <c r="BS25" s="790"/>
      <c r="BT25" s="790">
        <f>SUM(CD2:CK2)</f>
        <v>12</v>
      </c>
      <c r="BU25" s="790"/>
      <c r="BV25" s="790"/>
      <c r="BW25" s="790"/>
      <c r="BX25" s="790"/>
      <c r="BY25" s="790"/>
      <c r="BZ25" s="790"/>
      <c r="CA25" s="790"/>
      <c r="CB25" s="790">
        <f>SUM(CL2:CT2)</f>
        <v>14</v>
      </c>
      <c r="CC25" s="790"/>
      <c r="CD25" s="790"/>
      <c r="CE25" s="790"/>
      <c r="CF25" s="790"/>
      <c r="CG25" s="790"/>
      <c r="CH25" s="790"/>
      <c r="CI25" s="790"/>
      <c r="CJ25" s="790"/>
      <c r="CK25" s="790">
        <f>SUM(CU2:DC2)</f>
        <v>10</v>
      </c>
      <c r="CL25" s="790"/>
      <c r="CM25" s="790"/>
      <c r="CN25" s="790"/>
      <c r="CO25" s="790"/>
      <c r="CP25" s="790"/>
      <c r="CQ25" s="790"/>
      <c r="CR25" s="790"/>
      <c r="CS25" s="790"/>
      <c r="CT25" s="790"/>
      <c r="CU25" s="790">
        <f>SUM(DD2:DF2)</f>
        <v>0</v>
      </c>
      <c r="CV25" s="790"/>
      <c r="CW25" s="790"/>
      <c r="CX25" s="790"/>
      <c r="CY25" s="790"/>
      <c r="CZ25" s="790"/>
      <c r="DA25" s="790"/>
      <c r="DB25" s="791"/>
      <c r="DC25" s="298"/>
      <c r="DD25" s="274"/>
    </row>
    <row r="26" spans="1:109" ht="15.75" thickBot="1" x14ac:dyDescent="0.3">
      <c r="A26" s="1"/>
      <c r="B26" s="1525" t="s">
        <v>86</v>
      </c>
      <c r="C26" s="1526"/>
      <c r="D26" s="1526"/>
      <c r="E26" s="1526"/>
      <c r="F26" s="1526"/>
      <c r="G26" s="1526"/>
      <c r="H26" s="1527"/>
      <c r="I26" s="1479">
        <v>53</v>
      </c>
      <c r="J26" s="1480"/>
      <c r="K26" s="1480"/>
      <c r="L26" s="1481"/>
      <c r="M26" s="809"/>
      <c r="N26" s="809"/>
      <c r="O26" s="1479" t="s">
        <v>17</v>
      </c>
      <c r="P26" s="1480"/>
      <c r="Q26" s="1480"/>
      <c r="R26" s="1480"/>
      <c r="S26" s="1480"/>
      <c r="T26" s="1481"/>
      <c r="U26" s="810" t="s">
        <v>30</v>
      </c>
      <c r="V26" s="811"/>
      <c r="W26" s="811"/>
      <c r="X26" s="812">
        <v>8</v>
      </c>
      <c r="Y26" s="812">
        <v>12</v>
      </c>
      <c r="Z26" s="812">
        <v>13</v>
      </c>
      <c r="AA26" s="812">
        <v>23</v>
      </c>
      <c r="AB26" s="812">
        <v>45</v>
      </c>
      <c r="AC26" s="1501" t="s">
        <v>31</v>
      </c>
      <c r="AD26" s="1502"/>
      <c r="AE26" s="1502"/>
      <c r="AF26" s="812">
        <v>2</v>
      </c>
      <c r="AG26" s="812">
        <v>6</v>
      </c>
      <c r="AH26" s="813">
        <v>10</v>
      </c>
      <c r="AI26" s="814"/>
      <c r="AJ26" s="809"/>
      <c r="AK26" s="809"/>
      <c r="AL26" s="809"/>
      <c r="AM26" s="809"/>
      <c r="AN26" s="809"/>
      <c r="AO26" s="809"/>
      <c r="AS26" s="809"/>
      <c r="AT26" s="809"/>
      <c r="AU26" s="809"/>
      <c r="AV26" s="809"/>
      <c r="AW26" s="809"/>
      <c r="AX26" s="809"/>
      <c r="AY26" s="809"/>
      <c r="AZ26" s="809"/>
      <c r="BA26" s="815">
        <f>SUM(BA7:BI7)</f>
        <v>10.5</v>
      </c>
      <c r="BB26" s="809"/>
      <c r="BC26" s="809"/>
      <c r="BD26" s="809"/>
      <c r="BE26" s="809"/>
      <c r="BF26" s="809"/>
      <c r="BG26" s="895"/>
      <c r="BH26" s="895"/>
      <c r="BI26" s="895"/>
      <c r="BJ26" s="809"/>
      <c r="BK26" s="809"/>
      <c r="BL26" s="809"/>
      <c r="BM26" s="809"/>
      <c r="BN26" s="809"/>
      <c r="BO26" s="809"/>
      <c r="BP26" s="809"/>
      <c r="BQ26" s="809"/>
      <c r="BR26" s="809"/>
      <c r="BS26" s="809"/>
      <c r="BT26" s="809"/>
      <c r="BU26" s="809"/>
      <c r="BV26" s="809"/>
      <c r="BW26" s="809"/>
      <c r="BX26" s="809"/>
      <c r="BY26" s="809"/>
      <c r="BZ26" s="809"/>
      <c r="CA26" s="809"/>
      <c r="CB26" s="809"/>
      <c r="CC26" s="809"/>
      <c r="CD26" s="809"/>
      <c r="CE26" s="809"/>
      <c r="CF26" s="809"/>
      <c r="CG26" s="809"/>
      <c r="CH26" s="809"/>
      <c r="CI26" s="809"/>
      <c r="CJ26" s="809"/>
      <c r="CK26" s="809"/>
      <c r="CL26" s="809"/>
      <c r="CM26" s="809"/>
      <c r="CN26" s="809"/>
      <c r="CO26" s="809"/>
      <c r="CP26" s="809"/>
      <c r="CQ26" s="809"/>
      <c r="CR26" s="809"/>
      <c r="CS26" s="809"/>
      <c r="CT26" s="809"/>
      <c r="CU26" s="809"/>
      <c r="CV26" s="809"/>
      <c r="CW26" s="809"/>
      <c r="CX26" s="809"/>
      <c r="CY26" s="809"/>
      <c r="CZ26" s="809"/>
      <c r="DA26" s="809"/>
      <c r="DB26" s="789"/>
      <c r="DC26" s="764"/>
      <c r="DD26" s="1"/>
    </row>
    <row r="27" spans="1:109" ht="15.75" thickBot="1" x14ac:dyDescent="0.3">
      <c r="A27" s="1"/>
      <c r="B27" s="1528" t="s">
        <v>87</v>
      </c>
      <c r="C27" s="1529"/>
      <c r="D27" s="1529"/>
      <c r="E27" s="1529"/>
      <c r="F27" s="1529"/>
      <c r="G27" s="1529"/>
      <c r="H27" s="1530"/>
      <c r="I27" s="1531" t="s">
        <v>745</v>
      </c>
      <c r="J27" s="1532"/>
      <c r="K27" s="1532"/>
      <c r="L27" s="1533"/>
      <c r="M27" s="809"/>
      <c r="N27" s="809"/>
      <c r="O27" s="1487" t="s">
        <v>18</v>
      </c>
      <c r="P27" s="1488"/>
      <c r="Q27" s="1488"/>
      <c r="R27" s="1488"/>
      <c r="S27" s="1488"/>
      <c r="T27" s="1489"/>
      <c r="U27" s="1501" t="s">
        <v>30</v>
      </c>
      <c r="V27" s="1502"/>
      <c r="W27" s="1502"/>
      <c r="X27" s="816">
        <v>8</v>
      </c>
      <c r="Y27" s="816">
        <v>12</v>
      </c>
      <c r="Z27" s="816">
        <v>13</v>
      </c>
      <c r="AA27" s="816">
        <v>23</v>
      </c>
      <c r="AB27" s="816">
        <v>45</v>
      </c>
      <c r="AC27" s="1501" t="s">
        <v>31</v>
      </c>
      <c r="AD27" s="1502"/>
      <c r="AE27" s="1502"/>
      <c r="AF27" s="816">
        <v>3</v>
      </c>
      <c r="AG27" s="817">
        <v>5</v>
      </c>
      <c r="AH27" s="817">
        <v>7</v>
      </c>
      <c r="AI27" s="817">
        <v>8</v>
      </c>
      <c r="AJ27" s="817">
        <v>9</v>
      </c>
      <c r="AK27" s="818"/>
      <c r="AL27" s="809"/>
      <c r="AM27" s="809"/>
      <c r="AN27" s="809"/>
      <c r="AO27" s="809"/>
      <c r="AP27" s="809"/>
      <c r="AQ27" s="809"/>
      <c r="AR27" s="809"/>
      <c r="AS27" s="809"/>
      <c r="AT27" s="809"/>
      <c r="AU27" s="809"/>
      <c r="AV27" s="809"/>
      <c r="AW27" s="809"/>
      <c r="AX27" s="809"/>
      <c r="AY27" s="809"/>
      <c r="AZ27" s="809"/>
      <c r="BA27" s="809"/>
      <c r="BB27" s="809"/>
      <c r="BC27" s="809"/>
      <c r="BD27" s="809"/>
      <c r="BE27" s="809"/>
      <c r="BF27" s="809"/>
      <c r="BG27" s="809"/>
      <c r="BH27" s="809"/>
      <c r="BI27" s="809"/>
      <c r="BJ27" s="809"/>
      <c r="BK27" s="809"/>
      <c r="BL27" s="809"/>
      <c r="BQ27" s="809"/>
      <c r="BR27" s="809"/>
      <c r="BS27" s="809"/>
      <c r="BT27" s="809"/>
      <c r="BU27" s="809"/>
      <c r="BV27" s="809"/>
      <c r="BW27" s="809"/>
      <c r="BX27" s="809"/>
      <c r="BY27" s="809"/>
      <c r="BZ27" s="809"/>
      <c r="CA27" s="809"/>
      <c r="CB27" s="809"/>
      <c r="CC27" s="809"/>
      <c r="CD27" s="809"/>
      <c r="CE27" s="809"/>
      <c r="CF27" s="809"/>
      <c r="CG27" s="809"/>
      <c r="CH27" s="809"/>
      <c r="CI27" s="809"/>
      <c r="CJ27" s="809"/>
      <c r="CK27" s="809"/>
      <c r="CL27" s="809"/>
      <c r="CM27" s="809"/>
      <c r="CN27" s="809"/>
      <c r="CO27" s="809"/>
      <c r="CP27" s="809"/>
      <c r="CQ27" s="809"/>
      <c r="CR27" s="809"/>
      <c r="CS27" s="1518"/>
      <c r="CT27" s="1518"/>
      <c r="CU27" s="1518"/>
      <c r="CV27" s="1518"/>
      <c r="CW27" s="809"/>
      <c r="CX27" s="809"/>
      <c r="CY27" s="809"/>
      <c r="CZ27" s="809"/>
      <c r="DA27" s="809"/>
      <c r="DB27" s="789"/>
      <c r="DC27" s="1"/>
      <c r="DD27" s="1"/>
    </row>
    <row r="28" spans="1:109" ht="15.75" thickBot="1" x14ac:dyDescent="0.3">
      <c r="A28" s="1"/>
      <c r="B28" s="819"/>
      <c r="C28" s="819"/>
      <c r="D28" s="819"/>
      <c r="E28" s="819"/>
      <c r="F28" s="819"/>
      <c r="G28" s="819"/>
      <c r="H28" s="819"/>
      <c r="I28" s="820"/>
      <c r="J28" s="820"/>
      <c r="K28" s="820"/>
      <c r="L28" s="820"/>
      <c r="M28" s="809"/>
      <c r="N28" s="809"/>
      <c r="O28" s="821"/>
      <c r="P28" s="809"/>
      <c r="Q28" s="809"/>
      <c r="R28" s="809"/>
      <c r="S28" s="809"/>
      <c r="T28" s="819"/>
      <c r="U28" s="819"/>
      <c r="V28" s="819"/>
      <c r="W28" s="809"/>
      <c r="X28" s="809"/>
      <c r="Y28" s="809"/>
      <c r="Z28" s="809"/>
      <c r="AA28" s="809"/>
      <c r="AB28" s="819"/>
      <c r="AC28" s="819"/>
      <c r="AD28" s="819"/>
      <c r="AE28" s="809"/>
      <c r="AF28" s="809"/>
      <c r="AG28" s="809"/>
      <c r="AH28" s="809"/>
      <c r="AI28" s="809"/>
      <c r="AJ28" s="809"/>
      <c r="AK28" s="809"/>
      <c r="AL28" s="809"/>
      <c r="AM28" s="809"/>
      <c r="AN28" s="809"/>
      <c r="AO28" s="809"/>
      <c r="AP28" s="809"/>
      <c r="AQ28" s="809"/>
      <c r="AR28" s="809"/>
      <c r="AS28" s="809"/>
      <c r="AT28" s="809"/>
      <c r="AU28" s="809"/>
      <c r="AV28" s="809"/>
      <c r="AW28" s="809"/>
      <c r="AX28" s="809"/>
      <c r="AY28" s="809"/>
      <c r="AZ28" s="809"/>
      <c r="BA28" s="809"/>
      <c r="BB28" s="809"/>
      <c r="BC28" s="809"/>
      <c r="BD28" s="809"/>
      <c r="BE28" s="809"/>
      <c r="BF28" s="809"/>
      <c r="BG28" s="809"/>
      <c r="BH28" s="809"/>
      <c r="BI28" s="809"/>
      <c r="BJ28" s="809"/>
      <c r="BK28" s="809"/>
      <c r="BL28" s="809"/>
      <c r="BM28" s="809"/>
      <c r="BN28" s="809"/>
      <c r="BO28" s="809"/>
      <c r="BP28" s="809"/>
      <c r="BQ28" s="809"/>
      <c r="BR28" s="809"/>
      <c r="BS28" s="809"/>
      <c r="BT28" s="809"/>
      <c r="BU28" s="809"/>
      <c r="BV28" s="809"/>
      <c r="BW28" s="809"/>
      <c r="BX28" s="809"/>
      <c r="BY28" s="809"/>
      <c r="BZ28" s="809"/>
      <c r="CA28" s="809"/>
      <c r="CB28" s="809"/>
      <c r="CC28" s="809"/>
      <c r="CD28" s="809"/>
      <c r="CE28" s="809"/>
      <c r="CF28" s="809"/>
      <c r="CG28" s="809"/>
      <c r="CH28" s="809"/>
      <c r="CI28" s="809"/>
      <c r="CJ28" s="809"/>
      <c r="CK28" s="809"/>
      <c r="CL28" s="809"/>
      <c r="CM28" s="809"/>
      <c r="CN28" s="809"/>
      <c r="CO28" s="809"/>
      <c r="CP28" s="809"/>
      <c r="CQ28" s="809"/>
      <c r="CR28" s="809"/>
      <c r="CS28" s="809"/>
      <c r="CT28" s="809"/>
      <c r="CU28" s="809"/>
      <c r="CV28" s="809"/>
      <c r="CW28" s="809"/>
      <c r="CX28" s="809"/>
      <c r="CY28" s="809"/>
      <c r="CZ28" s="809"/>
      <c r="DA28" s="809"/>
      <c r="DB28" s="789"/>
      <c r="DC28" s="1"/>
      <c r="DD28" s="1"/>
    </row>
    <row r="29" spans="1:109" ht="15.75" thickBot="1" x14ac:dyDescent="0.3">
      <c r="A29" s="1"/>
      <c r="B29" s="1519" t="s">
        <v>57</v>
      </c>
      <c r="C29" s="1520"/>
      <c r="D29" s="1520"/>
      <c r="E29" s="1520"/>
      <c r="F29" s="1520"/>
      <c r="G29" s="1520"/>
      <c r="H29" s="1520"/>
      <c r="I29" s="1521"/>
      <c r="J29" s="809"/>
      <c r="K29" s="1473" t="s">
        <v>308</v>
      </c>
      <c r="L29" s="1504"/>
      <c r="M29" s="1504"/>
      <c r="N29" s="1504"/>
      <c r="O29" s="1504"/>
      <c r="P29" s="1504"/>
      <c r="Q29" s="1504"/>
      <c r="R29" s="1504"/>
      <c r="S29" s="1504"/>
      <c r="T29" s="1505"/>
      <c r="U29" s="1509">
        <v>6</v>
      </c>
      <c r="V29" s="1510"/>
      <c r="W29" s="1511"/>
      <c r="X29" s="809"/>
      <c r="Y29" s="1473" t="s">
        <v>75</v>
      </c>
      <c r="Z29" s="1504"/>
      <c r="AA29" s="1504"/>
      <c r="AB29" s="1504"/>
      <c r="AC29" s="1504"/>
      <c r="AD29" s="1504"/>
      <c r="AE29" s="1504"/>
      <c r="AF29" s="1504"/>
      <c r="AG29" s="1504"/>
      <c r="AH29" s="1505"/>
      <c r="AI29" s="1495">
        <v>15</v>
      </c>
      <c r="AJ29" s="1516"/>
      <c r="AK29" s="1517"/>
      <c r="AL29" s="821"/>
      <c r="AM29" s="809"/>
      <c r="AN29" s="1522" t="s">
        <v>19</v>
      </c>
      <c r="AO29" s="1523"/>
      <c r="AP29" s="1523"/>
      <c r="AQ29" s="1523"/>
      <c r="AR29" s="1523"/>
      <c r="AS29" s="1523"/>
      <c r="AT29" s="1524">
        <f>'Movimentos 2015'!K179</f>
        <v>1409.7700000000002</v>
      </c>
      <c r="AU29" s="1504"/>
      <c r="AV29" s="1504"/>
      <c r="AW29" s="1504"/>
      <c r="AX29" s="1505"/>
      <c r="AY29" s="809"/>
      <c r="AZ29" s="809"/>
      <c r="BA29" s="809"/>
      <c r="BB29" s="809"/>
      <c r="BC29" s="809"/>
      <c r="BD29" s="809"/>
      <c r="BE29" s="809"/>
      <c r="BF29" s="809"/>
      <c r="BG29" s="809"/>
      <c r="BH29" s="809"/>
      <c r="BI29" s="809"/>
      <c r="BJ29" s="809"/>
      <c r="BK29" s="809"/>
      <c r="BL29" s="809"/>
      <c r="BM29" s="809"/>
      <c r="BN29" s="809"/>
      <c r="BO29" s="809"/>
      <c r="BP29" s="809"/>
      <c r="BQ29" s="809"/>
      <c r="BR29" s="809"/>
      <c r="BS29" s="809"/>
      <c r="BT29" s="809"/>
      <c r="BU29" s="809"/>
      <c r="BV29" s="809"/>
      <c r="BW29" s="809"/>
      <c r="BX29" s="809"/>
      <c r="BY29" s="809"/>
      <c r="BZ29" s="809"/>
      <c r="CA29" s="809"/>
      <c r="CB29" s="809"/>
      <c r="CC29" s="809"/>
      <c r="CD29" s="809"/>
      <c r="CE29" s="809"/>
      <c r="CF29" s="809"/>
      <c r="CG29" s="809"/>
      <c r="CH29" s="809"/>
      <c r="CI29" s="809"/>
      <c r="CJ29" s="809"/>
      <c r="CK29" s="809"/>
      <c r="CL29" s="809"/>
      <c r="CM29" s="809"/>
      <c r="CN29" s="809"/>
      <c r="CO29" s="809"/>
      <c r="CP29" s="809"/>
      <c r="CQ29" s="809"/>
      <c r="CR29" s="809"/>
      <c r="CS29" s="809"/>
      <c r="CT29" s="809"/>
      <c r="CU29" s="809"/>
      <c r="CV29" s="809"/>
      <c r="CW29" s="809"/>
      <c r="CX29" s="809"/>
      <c r="CY29" s="809"/>
      <c r="CZ29" s="809"/>
      <c r="DA29" s="809"/>
      <c r="DB29" s="789"/>
      <c r="DC29" s="1"/>
      <c r="DD29" s="1"/>
    </row>
    <row r="30" spans="1:109" ht="15.75" thickBot="1" x14ac:dyDescent="0.3">
      <c r="A30" s="1"/>
      <c r="B30" s="822"/>
      <c r="C30" s="1512" t="s">
        <v>42</v>
      </c>
      <c r="D30" s="1512"/>
      <c r="E30" s="1512"/>
      <c r="F30" s="1512"/>
      <c r="G30" s="1513">
        <v>0.5</v>
      </c>
      <c r="H30" s="1514"/>
      <c r="I30" s="1515"/>
      <c r="J30" s="809"/>
      <c r="K30" s="1473" t="s">
        <v>309</v>
      </c>
      <c r="L30" s="1504"/>
      <c r="M30" s="1504"/>
      <c r="N30" s="1504"/>
      <c r="O30" s="1504"/>
      <c r="P30" s="1504"/>
      <c r="Q30" s="1504"/>
      <c r="R30" s="1504"/>
      <c r="S30" s="1504"/>
      <c r="T30" s="1505"/>
      <c r="U30" s="1509">
        <v>20</v>
      </c>
      <c r="V30" s="1510"/>
      <c r="W30" s="1511"/>
      <c r="X30" s="809"/>
      <c r="Y30" s="1473" t="s">
        <v>59</v>
      </c>
      <c r="Z30" s="1474"/>
      <c r="AA30" s="1474"/>
      <c r="AB30" s="1474"/>
      <c r="AC30" s="1474"/>
      <c r="AD30" s="1474"/>
      <c r="AE30" s="1474"/>
      <c r="AF30" s="1474"/>
      <c r="AG30" s="1474"/>
      <c r="AH30" s="1475"/>
      <c r="AI30" s="1495">
        <v>1</v>
      </c>
      <c r="AJ30" s="1516"/>
      <c r="AK30" s="1517"/>
      <c r="AL30" s="809"/>
      <c r="AM30" s="809"/>
      <c r="AN30" s="1501" t="s">
        <v>20</v>
      </c>
      <c r="AO30" s="1502"/>
      <c r="AP30" s="1502"/>
      <c r="AQ30" s="1502"/>
      <c r="AR30" s="1502"/>
      <c r="AS30" s="1502"/>
      <c r="AT30" s="1503">
        <f>SUM(B21:DA24)</f>
        <v>318.86</v>
      </c>
      <c r="AU30" s="1504"/>
      <c r="AV30" s="1504"/>
      <c r="AW30" s="1504"/>
      <c r="AX30" s="1505"/>
      <c r="AY30" s="809"/>
      <c r="AZ30" s="809"/>
      <c r="BA30" s="809"/>
      <c r="BB30" s="809"/>
      <c r="BC30" s="809"/>
      <c r="BD30" s="809"/>
      <c r="BE30" s="809"/>
      <c r="BF30" s="809"/>
      <c r="BG30" s="809"/>
      <c r="BL30" s="809"/>
      <c r="BM30" s="809"/>
      <c r="BN30" s="809"/>
      <c r="BO30" s="809"/>
      <c r="BP30" s="809"/>
      <c r="BQ30" s="809"/>
      <c r="BR30" s="809"/>
      <c r="BS30" s="809"/>
      <c r="BT30" s="809"/>
      <c r="BU30" s="809"/>
      <c r="BV30" s="809"/>
      <c r="BW30" s="809"/>
      <c r="BX30" s="809"/>
      <c r="BY30" s="809"/>
      <c r="BZ30" s="809"/>
      <c r="CA30" s="809"/>
      <c r="CB30" s="809"/>
      <c r="CC30" s="809"/>
      <c r="CD30" s="809"/>
      <c r="CE30" s="809"/>
      <c r="CF30" s="809"/>
      <c r="CG30" s="809"/>
      <c r="CH30" s="809"/>
      <c r="CI30" s="809"/>
      <c r="CJ30" s="809"/>
      <c r="CK30" s="809"/>
      <c r="CL30" s="809"/>
      <c r="CM30" s="809"/>
      <c r="CN30" s="809"/>
      <c r="CO30" s="809"/>
      <c r="CP30" s="809"/>
      <c r="CQ30" s="809"/>
      <c r="CR30" s="809"/>
      <c r="CS30" s="809"/>
      <c r="CT30" s="809"/>
      <c r="CU30" s="809"/>
      <c r="CV30" s="809"/>
      <c r="CW30" s="809"/>
      <c r="CX30" s="809"/>
      <c r="CY30" s="809"/>
      <c r="CZ30" s="809"/>
      <c r="DA30" s="823"/>
      <c r="DB30" s="789"/>
      <c r="DC30" s="1"/>
      <c r="DD30" s="1"/>
    </row>
    <row r="31" spans="1:109" ht="15.75" thickBot="1" x14ac:dyDescent="0.3">
      <c r="A31" s="1"/>
      <c r="B31" s="822"/>
      <c r="C31" s="1506" t="s">
        <v>43</v>
      </c>
      <c r="D31" s="1506"/>
      <c r="E31" s="1506"/>
      <c r="F31" s="1506"/>
      <c r="G31" s="1507">
        <v>2</v>
      </c>
      <c r="H31" s="1507"/>
      <c r="I31" s="1508"/>
      <c r="J31" s="809"/>
      <c r="K31" s="1473" t="s">
        <v>60</v>
      </c>
      <c r="L31" s="1474"/>
      <c r="M31" s="1474"/>
      <c r="N31" s="1474"/>
      <c r="O31" s="1474"/>
      <c r="P31" s="1474"/>
      <c r="Q31" s="1474"/>
      <c r="R31" s="1474"/>
      <c r="S31" s="1474"/>
      <c r="T31" s="1475"/>
      <c r="U31" s="1509">
        <v>26</v>
      </c>
      <c r="V31" s="1510"/>
      <c r="W31" s="1511"/>
      <c r="X31" s="809"/>
      <c r="Y31" s="1473" t="s">
        <v>58</v>
      </c>
      <c r="Z31" s="1474"/>
      <c r="AA31" s="1474"/>
      <c r="AB31" s="1474"/>
      <c r="AC31" s="1474"/>
      <c r="AD31" s="1474"/>
      <c r="AE31" s="1474"/>
      <c r="AF31" s="1474"/>
      <c r="AG31" s="1474"/>
      <c r="AH31" s="1475"/>
      <c r="AI31" s="1476">
        <v>130</v>
      </c>
      <c r="AJ31" s="1477"/>
      <c r="AK31" s="1478"/>
      <c r="AL31" s="809"/>
      <c r="AM31" s="809"/>
      <c r="AN31" s="1473" t="s">
        <v>915</v>
      </c>
      <c r="AO31" s="1474"/>
      <c r="AP31" s="1474"/>
      <c r="AQ31" s="1474"/>
      <c r="AR31" s="1474"/>
      <c r="AS31" s="1474"/>
      <c r="AT31" s="1474"/>
      <c r="AU31" s="1474"/>
      <c r="AV31" s="1474"/>
      <c r="AW31" s="1475"/>
      <c r="AX31" s="1476">
        <f>104/2*26</f>
        <v>1352</v>
      </c>
      <c r="AY31" s="1477"/>
      <c r="AZ31" s="1478"/>
      <c r="BA31" s="809"/>
      <c r="BB31" s="809"/>
      <c r="BC31" s="809"/>
      <c r="BD31" s="809"/>
      <c r="BE31" s="809"/>
      <c r="BF31" s="809"/>
      <c r="BG31" s="809"/>
      <c r="BL31" s="809"/>
      <c r="BM31" s="809"/>
      <c r="BN31" s="809"/>
      <c r="BO31" s="809"/>
      <c r="BP31" s="809"/>
      <c r="BQ31" s="809"/>
      <c r="BR31" s="809"/>
      <c r="BS31" s="809"/>
      <c r="BT31" s="809"/>
      <c r="BU31" s="809"/>
      <c r="BV31" s="809"/>
      <c r="BW31" s="809"/>
      <c r="BX31" s="809"/>
      <c r="BY31" s="809"/>
      <c r="BZ31" s="809"/>
      <c r="CA31" s="809"/>
      <c r="CB31" s="809"/>
      <c r="CC31" s="809"/>
      <c r="CD31" s="809"/>
      <c r="CE31" s="809"/>
      <c r="CF31" s="809"/>
      <c r="CG31" s="815"/>
      <c r="CH31" s="809"/>
      <c r="CI31" s="809"/>
      <c r="CJ31" s="809"/>
      <c r="CK31" s="809"/>
      <c r="CL31" s="809"/>
      <c r="CM31" s="809"/>
      <c r="CN31" s="809"/>
      <c r="CO31" s="809"/>
      <c r="CP31" s="809"/>
      <c r="CQ31" s="809"/>
      <c r="CR31" s="809"/>
      <c r="CS31" s="809"/>
      <c r="CT31" s="809"/>
      <c r="CU31" s="809"/>
      <c r="CV31" s="809"/>
      <c r="CW31" s="809"/>
      <c r="CX31" s="809"/>
      <c r="CY31" s="809"/>
      <c r="CZ31" s="809"/>
      <c r="DA31" s="823"/>
      <c r="DB31" s="789"/>
      <c r="DC31" s="1"/>
      <c r="DD31" s="1"/>
    </row>
    <row r="32" spans="1:109" ht="15.75" thickBot="1" x14ac:dyDescent="0.3">
      <c r="A32" s="1"/>
      <c r="B32" s="814"/>
      <c r="C32" s="1488" t="s">
        <v>473</v>
      </c>
      <c r="D32" s="1488"/>
      <c r="E32" s="1488"/>
      <c r="F32" s="1488"/>
      <c r="G32" s="1492">
        <f>G30+G31</f>
        <v>2.5</v>
      </c>
      <c r="H32" s="1493"/>
      <c r="I32" s="1494"/>
      <c r="J32" s="809"/>
      <c r="K32" s="1473" t="s">
        <v>917</v>
      </c>
      <c r="L32" s="1474"/>
      <c r="M32" s="1474"/>
      <c r="N32" s="1474"/>
      <c r="O32" s="1474"/>
      <c r="P32" s="1474"/>
      <c r="Q32" s="1474"/>
      <c r="R32" s="1474"/>
      <c r="S32" s="1474"/>
      <c r="T32" s="1475"/>
      <c r="U32" s="1495">
        <f>+AX32-AX31</f>
        <v>208</v>
      </c>
      <c r="V32" s="1496"/>
      <c r="W32" s="1497"/>
      <c r="X32" s="809"/>
      <c r="Y32" s="1473" t="s">
        <v>927</v>
      </c>
      <c r="Z32" s="1474"/>
      <c r="AA32" s="1474"/>
      <c r="AB32" s="1474"/>
      <c r="AC32" s="1474"/>
      <c r="AD32" s="1474"/>
      <c r="AE32" s="1474"/>
      <c r="AF32" s="1474"/>
      <c r="AG32" s="1474"/>
      <c r="AH32" s="1475"/>
      <c r="AI32" s="1498">
        <v>901.11</v>
      </c>
      <c r="AJ32" s="1499"/>
      <c r="AK32" s="1500"/>
      <c r="AL32" s="809"/>
      <c r="AM32" s="809"/>
      <c r="AN32" s="1473" t="s">
        <v>916</v>
      </c>
      <c r="AO32" s="1474"/>
      <c r="AP32" s="1474"/>
      <c r="AQ32" s="1474"/>
      <c r="AR32" s="1474"/>
      <c r="AS32" s="1474"/>
      <c r="AT32" s="1474"/>
      <c r="AU32" s="1474"/>
      <c r="AV32" s="1474"/>
      <c r="AW32" s="1475"/>
      <c r="AX32" s="1476">
        <f>130*12</f>
        <v>1560</v>
      </c>
      <c r="AY32" s="1477"/>
      <c r="AZ32" s="1478"/>
      <c r="BA32" s="809"/>
      <c r="BB32" s="809"/>
      <c r="BC32" s="809"/>
      <c r="BD32" s="809"/>
      <c r="BE32" s="809"/>
      <c r="BF32" s="809"/>
      <c r="BG32" s="809"/>
      <c r="BL32" s="809"/>
      <c r="BM32" s="809"/>
      <c r="BN32" s="809"/>
      <c r="BO32" s="809"/>
      <c r="BP32" s="809"/>
      <c r="BQ32" s="809"/>
      <c r="BR32" s="809"/>
      <c r="BS32" s="809"/>
      <c r="BT32" s="809"/>
      <c r="BU32" s="809"/>
      <c r="BV32" s="809"/>
      <c r="BW32" s="809"/>
      <c r="BX32" s="809"/>
      <c r="BY32" s="809"/>
      <c r="BZ32" s="809"/>
      <c r="CA32" s="809"/>
      <c r="CB32" s="809"/>
      <c r="CC32" s="809"/>
      <c r="CD32" s="809"/>
      <c r="CE32" s="809"/>
      <c r="CF32" s="809"/>
      <c r="CG32" s="809"/>
      <c r="CH32" s="809"/>
      <c r="CI32" s="809"/>
      <c r="CJ32" s="809"/>
      <c r="CK32" s="809"/>
      <c r="CL32" s="809"/>
      <c r="CM32" s="809"/>
      <c r="CN32" s="809"/>
      <c r="CO32" s="809"/>
      <c r="CP32" s="809"/>
      <c r="CQ32" s="809"/>
      <c r="CR32" s="809"/>
      <c r="CS32" s="809"/>
      <c r="CT32" s="809"/>
      <c r="CU32" s="809"/>
      <c r="CV32" s="809"/>
      <c r="CW32" s="809"/>
      <c r="CX32" s="809"/>
      <c r="CY32" s="809"/>
      <c r="CZ32" s="809"/>
      <c r="DA32" s="809"/>
      <c r="DB32" s="789"/>
      <c r="DD32" s="1"/>
    </row>
    <row r="34" spans="1:106" ht="15.75" thickBot="1" x14ac:dyDescent="0.3">
      <c r="B34" s="821" t="s">
        <v>64</v>
      </c>
      <c r="C34" s="809"/>
      <c r="D34" s="809"/>
      <c r="E34" s="809"/>
      <c r="F34" s="809"/>
      <c r="G34" s="809"/>
      <c r="H34" s="809"/>
      <c r="I34" s="809"/>
      <c r="J34" s="809"/>
      <c r="K34" s="809"/>
      <c r="L34" s="809"/>
      <c r="M34" s="809"/>
      <c r="N34" s="809"/>
      <c r="O34" s="809"/>
      <c r="P34" s="809"/>
      <c r="Q34" s="824" t="s">
        <v>68</v>
      </c>
      <c r="R34" s="825"/>
      <c r="S34" s="825"/>
      <c r="T34" s="825"/>
      <c r="U34" s="825"/>
      <c r="V34" s="825"/>
      <c r="W34" s="825"/>
      <c r="X34" s="825"/>
      <c r="Y34" s="825"/>
      <c r="Z34" s="825"/>
      <c r="AA34" s="825"/>
      <c r="AB34" s="826"/>
      <c r="AC34" s="826"/>
      <c r="AD34" s="826"/>
      <c r="AE34" s="809"/>
      <c r="AF34" s="809"/>
      <c r="AG34" s="809"/>
      <c r="AH34" s="809"/>
      <c r="AI34" s="809"/>
      <c r="AJ34" s="809"/>
      <c r="AK34" s="809"/>
      <c r="AL34" s="809"/>
      <c r="AM34" s="809"/>
      <c r="AN34" s="809"/>
      <c r="AO34" s="809"/>
      <c r="AP34" s="809"/>
      <c r="AQ34" s="809"/>
      <c r="AR34" s="809"/>
      <c r="AS34" s="809"/>
      <c r="AT34" s="809"/>
      <c r="AU34" s="809"/>
      <c r="AV34" s="809"/>
    </row>
    <row r="35" spans="1:106" ht="15.75" thickBot="1" x14ac:dyDescent="0.3">
      <c r="B35" s="1479" t="s">
        <v>65</v>
      </c>
      <c r="C35" s="1480"/>
      <c r="D35" s="1481"/>
      <c r="E35" s="1479" t="s">
        <v>749</v>
      </c>
      <c r="F35" s="1480"/>
      <c r="G35" s="1480"/>
      <c r="H35" s="1480"/>
      <c r="I35" s="1480"/>
      <c r="J35" s="1480"/>
      <c r="K35" s="1480"/>
      <c r="L35" s="1480"/>
      <c r="M35" s="1480"/>
      <c r="N35" s="1480"/>
      <c r="O35" s="1481"/>
      <c r="P35" s="809"/>
      <c r="Q35" s="1479" t="s">
        <v>69</v>
      </c>
      <c r="R35" s="1480"/>
      <c r="S35" s="1481"/>
      <c r="T35" s="1479" t="s">
        <v>966</v>
      </c>
      <c r="U35" s="1480"/>
      <c r="V35" s="1480"/>
      <c r="W35" s="1480"/>
      <c r="X35" s="1480"/>
      <c r="Y35" s="1480"/>
      <c r="Z35" s="1480"/>
      <c r="AA35" s="1480"/>
      <c r="AB35" s="1480"/>
      <c r="AC35" s="1480"/>
      <c r="AD35" s="1481"/>
      <c r="AE35" s="826"/>
      <c r="AF35" s="826"/>
      <c r="AG35" s="826"/>
      <c r="AH35" s="826"/>
      <c r="AI35" s="825"/>
      <c r="AJ35" s="825"/>
      <c r="AK35" s="825"/>
      <c r="AL35" s="825"/>
      <c r="AM35" s="825"/>
      <c r="AN35" s="825"/>
      <c r="AO35" s="825"/>
      <c r="AP35" s="825"/>
      <c r="AQ35" s="825"/>
      <c r="AR35" s="809"/>
      <c r="AS35" s="809"/>
      <c r="AT35" s="809"/>
      <c r="AU35" s="809"/>
      <c r="AV35" s="809"/>
    </row>
    <row r="36" spans="1:106" ht="15.75" thickBot="1" x14ac:dyDescent="0.3">
      <c r="B36" s="1479" t="s">
        <v>22</v>
      </c>
      <c r="C36" s="1480"/>
      <c r="D36" s="1481"/>
      <c r="E36" s="1482" t="s">
        <v>929</v>
      </c>
      <c r="F36" s="1483"/>
      <c r="G36" s="1483"/>
      <c r="H36" s="1483"/>
      <c r="I36" s="1483"/>
      <c r="J36" s="1483"/>
      <c r="K36" s="1483"/>
      <c r="L36" s="1483"/>
      <c r="M36" s="1483"/>
      <c r="N36" s="1483"/>
      <c r="O36" s="1484"/>
      <c r="P36" s="809"/>
      <c r="Q36" s="1487" t="s">
        <v>70</v>
      </c>
      <c r="R36" s="1488"/>
      <c r="S36" s="1489"/>
      <c r="T36" s="1208" t="s">
        <v>928</v>
      </c>
      <c r="U36" s="1490"/>
      <c r="V36" s="1490"/>
      <c r="W36" s="1490"/>
      <c r="X36" s="1490"/>
      <c r="Y36" s="1490"/>
      <c r="Z36" s="1490"/>
      <c r="AA36" s="1490"/>
      <c r="AB36" s="1490"/>
      <c r="AC36" s="1490"/>
      <c r="AD36" s="1491"/>
      <c r="AE36" s="809"/>
      <c r="AF36" s="809"/>
      <c r="AG36" s="809"/>
      <c r="AH36" s="809"/>
      <c r="AI36" s="809"/>
      <c r="AJ36" s="809"/>
      <c r="AK36" s="809"/>
      <c r="AL36" s="809"/>
      <c r="AM36" s="809"/>
      <c r="AN36" s="809"/>
      <c r="AO36" s="809"/>
      <c r="AP36" s="809"/>
      <c r="AQ36" s="809"/>
      <c r="AR36" s="809"/>
      <c r="AS36" s="809"/>
      <c r="AT36" s="809"/>
      <c r="AU36" s="809"/>
      <c r="AV36" s="809"/>
    </row>
    <row r="37" spans="1:106" ht="15.75" thickBot="1" x14ac:dyDescent="0.3">
      <c r="B37" s="1479" t="s">
        <v>751</v>
      </c>
      <c r="C37" s="1480"/>
      <c r="D37" s="1481"/>
      <c r="E37" s="1482"/>
      <c r="F37" s="1483"/>
      <c r="G37" s="1483"/>
      <c r="H37" s="1483"/>
      <c r="I37" s="1483"/>
      <c r="J37" s="1483"/>
      <c r="K37" s="1483"/>
      <c r="L37" s="1483"/>
      <c r="M37" s="1483"/>
      <c r="N37" s="1483"/>
      <c r="O37" s="1484"/>
    </row>
    <row r="39" spans="1:106" s="786" customFormat="1" ht="11.25" x14ac:dyDescent="0.2">
      <c r="DB39" s="787"/>
    </row>
    <row r="40" spans="1:106" s="786" customFormat="1" x14ac:dyDescent="0.25">
      <c r="A40"/>
      <c r="DB40" s="787"/>
    </row>
    <row r="41" spans="1:106" s="788" customFormat="1" x14ac:dyDescent="0.25">
      <c r="A41"/>
      <c r="B41" s="786"/>
      <c r="C41" s="786"/>
      <c r="D41" s="786"/>
      <c r="E41" s="786"/>
      <c r="F41" s="786"/>
      <c r="G41" s="786"/>
      <c r="H41" s="786"/>
      <c r="I41" s="786"/>
      <c r="J41" s="786"/>
      <c r="K41" s="786"/>
      <c r="L41" s="786"/>
      <c r="M41" s="786"/>
      <c r="N41" s="786"/>
      <c r="O41" s="786"/>
      <c r="P41" s="786"/>
      <c r="Q41" s="786"/>
      <c r="R41" s="786"/>
      <c r="S41" s="786"/>
      <c r="T41" s="786"/>
      <c r="U41" s="786"/>
      <c r="V41" s="786"/>
      <c r="W41" s="786"/>
      <c r="X41" s="786"/>
      <c r="Y41" s="786"/>
      <c r="Z41" s="786"/>
      <c r="AA41" s="786"/>
      <c r="AB41" s="786"/>
      <c r="AC41" s="786"/>
      <c r="AD41" s="786"/>
      <c r="AE41" s="786"/>
      <c r="AF41" s="786"/>
      <c r="AG41" s="786"/>
      <c r="AH41" s="786"/>
      <c r="AI41" s="786"/>
      <c r="AJ41" s="786"/>
      <c r="AK41" s="786"/>
      <c r="AL41" s="786"/>
      <c r="AM41" s="786"/>
      <c r="AN41" s="786"/>
      <c r="AO41" s="786"/>
      <c r="AP41" s="786"/>
      <c r="AQ41" s="786"/>
      <c r="AR41" s="786"/>
      <c r="AS41" s="786"/>
      <c r="AT41" s="786"/>
      <c r="AU41" s="786"/>
      <c r="AV41" s="786"/>
      <c r="AW41" s="786"/>
      <c r="AX41" s="786"/>
      <c r="AY41" s="786"/>
      <c r="AZ41" s="786"/>
      <c r="BA41" s="786"/>
      <c r="BB41" s="786"/>
      <c r="BC41" s="786"/>
      <c r="BD41" s="786"/>
      <c r="BE41" s="786"/>
      <c r="BF41" s="786"/>
      <c r="BG41" s="786"/>
      <c r="BH41" s="786"/>
      <c r="BI41" s="786"/>
      <c r="BJ41" s="786"/>
      <c r="BK41" s="786"/>
      <c r="BL41" s="786"/>
      <c r="BM41" s="786"/>
      <c r="BN41" s="786"/>
      <c r="BO41" s="786"/>
      <c r="BP41" s="786"/>
      <c r="BQ41" s="786"/>
      <c r="BR41" s="786"/>
      <c r="BS41" s="786"/>
      <c r="BT41" s="786"/>
      <c r="BU41" s="786"/>
      <c r="BV41" s="786"/>
      <c r="BW41" s="786"/>
      <c r="BX41" s="786"/>
      <c r="BY41" s="786"/>
      <c r="BZ41" s="786"/>
      <c r="CA41" s="786"/>
      <c r="CB41" s="786"/>
      <c r="CC41" s="786"/>
      <c r="CD41" s="786"/>
      <c r="CE41" s="786"/>
      <c r="CF41" s="786"/>
      <c r="CG41" s="786"/>
      <c r="CH41" s="786"/>
      <c r="CI41" s="786"/>
      <c r="CJ41" s="786"/>
      <c r="CK41" s="786"/>
      <c r="CL41" s="786"/>
      <c r="CM41" s="786"/>
      <c r="CN41" s="786"/>
      <c r="CO41" s="786"/>
      <c r="CP41" s="786"/>
      <c r="CQ41" s="786"/>
      <c r="CR41" s="786"/>
      <c r="CS41" s="786"/>
      <c r="CT41" s="786"/>
      <c r="CU41" s="786"/>
      <c r="CV41" s="786"/>
      <c r="CW41" s="786"/>
      <c r="CX41" s="786"/>
      <c r="CY41" s="786"/>
      <c r="CZ41" s="786"/>
      <c r="DA41" s="786"/>
      <c r="DB41" s="787"/>
    </row>
    <row r="42" spans="1:106" s="786" customFormat="1" x14ac:dyDescent="0.25">
      <c r="A42"/>
      <c r="DB42" s="787"/>
    </row>
  </sheetData>
  <mergeCells count="219">
    <mergeCell ref="DC3:DC6"/>
    <mergeCell ref="C6:D6"/>
    <mergeCell ref="E6:F6"/>
    <mergeCell ref="G6:H6"/>
    <mergeCell ref="I6:J6"/>
    <mergeCell ref="K6:L6"/>
    <mergeCell ref="A1:DA1"/>
    <mergeCell ref="B3:J3"/>
    <mergeCell ref="K3:R3"/>
    <mergeCell ref="AJ3:AR3"/>
    <mergeCell ref="BS3:CA3"/>
    <mergeCell ref="M6:N6"/>
    <mergeCell ref="O6:P6"/>
    <mergeCell ref="Q6:R6"/>
    <mergeCell ref="S6:T6"/>
    <mergeCell ref="U6:V6"/>
    <mergeCell ref="W6:X6"/>
    <mergeCell ref="CB3:CJ3"/>
    <mergeCell ref="CK3:CR3"/>
    <mergeCell ref="CS3:DA3"/>
    <mergeCell ref="AM6:AN6"/>
    <mergeCell ref="AO6:AP6"/>
    <mergeCell ref="AQ6:AR6"/>
    <mergeCell ref="AS6:AT6"/>
    <mergeCell ref="AU6:AV6"/>
    <mergeCell ref="AW6:AX6"/>
    <mergeCell ref="Y6:Z6"/>
    <mergeCell ref="AA6:AB6"/>
    <mergeCell ref="AC6:AD6"/>
    <mergeCell ref="AE6:AF6"/>
    <mergeCell ref="AG6:AH6"/>
    <mergeCell ref="AK6:AL6"/>
    <mergeCell ref="BQ6:BR6"/>
    <mergeCell ref="BS6:BT6"/>
    <mergeCell ref="BU6:BV6"/>
    <mergeCell ref="BW6:BX6"/>
    <mergeCell ref="AY6:AZ6"/>
    <mergeCell ref="BA6:BB6"/>
    <mergeCell ref="BC6:BD6"/>
    <mergeCell ref="BE6:BF6"/>
    <mergeCell ref="BG6:BH6"/>
    <mergeCell ref="BK6:BL6"/>
    <mergeCell ref="BI6:BJ6"/>
    <mergeCell ref="CY6:CZ6"/>
    <mergeCell ref="A20:A24"/>
    <mergeCell ref="B21:B24"/>
    <mergeCell ref="C21:C24"/>
    <mergeCell ref="D21:D24"/>
    <mergeCell ref="E21:E24"/>
    <mergeCell ref="F21:F24"/>
    <mergeCell ref="G21:G24"/>
    <mergeCell ref="H21:H24"/>
    <mergeCell ref="I21:I24"/>
    <mergeCell ref="CM6:CN6"/>
    <mergeCell ref="CO6:CP6"/>
    <mergeCell ref="CQ6:CR6"/>
    <mergeCell ref="CS6:CT6"/>
    <mergeCell ref="CU6:CV6"/>
    <mergeCell ref="CW6:CX6"/>
    <mergeCell ref="BY6:BZ6"/>
    <mergeCell ref="CC6:CD6"/>
    <mergeCell ref="CE6:CF6"/>
    <mergeCell ref="CG6:CH6"/>
    <mergeCell ref="CI6:CJ6"/>
    <mergeCell ref="CK6:CL6"/>
    <mergeCell ref="BM6:BN6"/>
    <mergeCell ref="BO6:BP6"/>
    <mergeCell ref="P21:P24"/>
    <mergeCell ref="Q21:Q24"/>
    <mergeCell ref="R21:R24"/>
    <mergeCell ref="S21:S24"/>
    <mergeCell ref="T21:T24"/>
    <mergeCell ref="U21:U24"/>
    <mergeCell ref="J21:J24"/>
    <mergeCell ref="K21:K24"/>
    <mergeCell ref="L21:L24"/>
    <mergeCell ref="M21:M24"/>
    <mergeCell ref="N21:N24"/>
    <mergeCell ref="O21:O24"/>
    <mergeCell ref="AB21:AB24"/>
    <mergeCell ref="AC21:AC24"/>
    <mergeCell ref="AD21:AD24"/>
    <mergeCell ref="AE21:AE24"/>
    <mergeCell ref="AF21:AF24"/>
    <mergeCell ref="AG21:AG24"/>
    <mergeCell ref="V21:V24"/>
    <mergeCell ref="W21:W24"/>
    <mergeCell ref="X21:X24"/>
    <mergeCell ref="Y21:Y24"/>
    <mergeCell ref="Z21:Z24"/>
    <mergeCell ref="AA21:AA24"/>
    <mergeCell ref="AN21:AN24"/>
    <mergeCell ref="AO21:AO24"/>
    <mergeCell ref="AP21:AP24"/>
    <mergeCell ref="AQ21:AQ24"/>
    <mergeCell ref="AR21:AR24"/>
    <mergeCell ref="AS21:AS24"/>
    <mergeCell ref="AH21:AH24"/>
    <mergeCell ref="AI21:AI24"/>
    <mergeCell ref="AJ21:AJ24"/>
    <mergeCell ref="AK21:AK24"/>
    <mergeCell ref="AL21:AL24"/>
    <mergeCell ref="AM21:AM24"/>
    <mergeCell ref="AZ21:AZ24"/>
    <mergeCell ref="BA21:BA24"/>
    <mergeCell ref="BB21:BB24"/>
    <mergeCell ref="BC21:BC24"/>
    <mergeCell ref="BD21:BD24"/>
    <mergeCell ref="BE21:BE24"/>
    <mergeCell ref="AT21:AT24"/>
    <mergeCell ref="AU21:AU24"/>
    <mergeCell ref="AV21:AV24"/>
    <mergeCell ref="AW21:AW24"/>
    <mergeCell ref="AX21:AX24"/>
    <mergeCell ref="AY21:AY24"/>
    <mergeCell ref="BL21:BL24"/>
    <mergeCell ref="BM21:BM24"/>
    <mergeCell ref="BN21:BN24"/>
    <mergeCell ref="BO21:BO24"/>
    <mergeCell ref="BP21:BP24"/>
    <mergeCell ref="BQ21:BQ24"/>
    <mergeCell ref="BF21:BF24"/>
    <mergeCell ref="BG21:BG24"/>
    <mergeCell ref="BH21:BH24"/>
    <mergeCell ref="BI21:BI24"/>
    <mergeCell ref="BJ21:BJ24"/>
    <mergeCell ref="BK21:BK24"/>
    <mergeCell ref="BX21:BX24"/>
    <mergeCell ref="BY21:BY24"/>
    <mergeCell ref="BZ21:BZ24"/>
    <mergeCell ref="CA21:CA24"/>
    <mergeCell ref="CB21:CB24"/>
    <mergeCell ref="CC21:CC24"/>
    <mergeCell ref="BR21:BR24"/>
    <mergeCell ref="BS21:BS24"/>
    <mergeCell ref="BT21:BT24"/>
    <mergeCell ref="BU21:BU24"/>
    <mergeCell ref="BV21:BV24"/>
    <mergeCell ref="BW21:BW24"/>
    <mergeCell ref="CJ21:CJ24"/>
    <mergeCell ref="CK21:CK24"/>
    <mergeCell ref="CL21:CL24"/>
    <mergeCell ref="CM21:CM24"/>
    <mergeCell ref="CN21:CN24"/>
    <mergeCell ref="CO21:CO24"/>
    <mergeCell ref="CD21:CD24"/>
    <mergeCell ref="CE21:CE24"/>
    <mergeCell ref="CF21:CF24"/>
    <mergeCell ref="CG21:CG24"/>
    <mergeCell ref="CH21:CH24"/>
    <mergeCell ref="CI21:CI24"/>
    <mergeCell ref="CV21:CV24"/>
    <mergeCell ref="CW21:CW24"/>
    <mergeCell ref="CX21:CX24"/>
    <mergeCell ref="CY21:CY24"/>
    <mergeCell ref="CZ21:CZ24"/>
    <mergeCell ref="DA21:DA24"/>
    <mergeCell ref="CP21:CP24"/>
    <mergeCell ref="CQ21:CQ24"/>
    <mergeCell ref="CR21:CR24"/>
    <mergeCell ref="CS21:CS24"/>
    <mergeCell ref="CT21:CT24"/>
    <mergeCell ref="CU21:CU24"/>
    <mergeCell ref="CS27:CV27"/>
    <mergeCell ref="B29:I29"/>
    <mergeCell ref="K29:T29"/>
    <mergeCell ref="U29:W29"/>
    <mergeCell ref="Y29:AH29"/>
    <mergeCell ref="AI29:AK29"/>
    <mergeCell ref="AN29:AS29"/>
    <mergeCell ref="AT29:AX29"/>
    <mergeCell ref="B26:H26"/>
    <mergeCell ref="I26:L26"/>
    <mergeCell ref="O26:T26"/>
    <mergeCell ref="AC26:AE26"/>
    <mergeCell ref="B27:H27"/>
    <mergeCell ref="I27:L27"/>
    <mergeCell ref="O27:T27"/>
    <mergeCell ref="U27:W27"/>
    <mergeCell ref="AC27:AE27"/>
    <mergeCell ref="AI32:AK32"/>
    <mergeCell ref="AN30:AS30"/>
    <mergeCell ref="AT30:AX30"/>
    <mergeCell ref="C31:F31"/>
    <mergeCell ref="G31:I31"/>
    <mergeCell ref="K31:T31"/>
    <mergeCell ref="U31:W31"/>
    <mergeCell ref="Y31:AH31"/>
    <mergeCell ref="AI31:AK31"/>
    <mergeCell ref="C30:F30"/>
    <mergeCell ref="G30:I30"/>
    <mergeCell ref="K30:T30"/>
    <mergeCell ref="U30:W30"/>
    <mergeCell ref="Y30:AH30"/>
    <mergeCell ref="AI30:AK30"/>
    <mergeCell ref="BK3:BR3"/>
    <mergeCell ref="AN31:AW31"/>
    <mergeCell ref="AX31:AZ31"/>
    <mergeCell ref="AN32:AW32"/>
    <mergeCell ref="AX32:AZ32"/>
    <mergeCell ref="B37:D37"/>
    <mergeCell ref="E37:O37"/>
    <mergeCell ref="S3:AA3"/>
    <mergeCell ref="AB3:AI3"/>
    <mergeCell ref="AS3:BA3"/>
    <mergeCell ref="BB3:BJ3"/>
    <mergeCell ref="B35:D35"/>
    <mergeCell ref="E35:O35"/>
    <mergeCell ref="Q35:S35"/>
    <mergeCell ref="T35:AD35"/>
    <mergeCell ref="B36:D36"/>
    <mergeCell ref="E36:O36"/>
    <mergeCell ref="Q36:S36"/>
    <mergeCell ref="T36:AD36"/>
    <mergeCell ref="C32:F32"/>
    <mergeCell ref="G32:I32"/>
    <mergeCell ref="K32:T32"/>
    <mergeCell ref="U32:W32"/>
    <mergeCell ref="Y32:AH32"/>
  </mergeCells>
  <conditionalFormatting sqref="B21:B24 C21:E21 F21:H24 AU21:AV24 CI21:CJ24 CQ21:CR24 I21 J21:L24 M21 N21:P24 Q21 R21:T24 U21 V21:X24 Y21 Z21:AB24 AC21 AD21:AF24 AG21 AH21:AJ24 AK21 AL21:AN24 AO21 AP21:AR24 AS21:AT21 AW21 AX21:AZ24 BA21 BB21:BD24 BE21 BF21:BH24 BI21 BJ21:BL24 BM21 BN21:BP24 BQ21 BR21:BT24 BU21 BV21:BX24 BY21 BZ21:CB24 CC21 CD21:CF24 CG21 CK21 CL21:CN24 CO21 CS21 CT21:CV24 CW21 CX21:CZ24 DA21">
    <cfRule type="cellIs" dxfId="67" priority="4" stopIfTrue="1" operator="notEqual">
      <formula>0</formula>
    </cfRule>
  </conditionalFormatting>
  <hyperlinks>
    <hyperlink ref="T36" r:id="rId1" xr:uid="{00000000-0004-0000-0E00-000000000000}"/>
  </hyperlinks>
  <pageMargins left="0.7" right="0.7" top="0.75" bottom="0.75" header="0.3" footer="0.3"/>
  <pageSetup paperSize="9" orientation="portrait" horizontalDpi="4294967294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96"/>
  <sheetViews>
    <sheetView workbookViewId="0">
      <pane ySplit="2" topLeftCell="A159" activePane="bottomLeft" state="frozen"/>
      <selection pane="bottomLeft" activeCell="L184" sqref="L184"/>
    </sheetView>
  </sheetViews>
  <sheetFormatPr defaultColWidth="8.5703125" defaultRowHeight="15" x14ac:dyDescent="0.25"/>
  <cols>
    <col min="1" max="1" width="14.5703125" customWidth="1"/>
    <col min="2" max="2" width="11.42578125" customWidth="1"/>
    <col min="3" max="3" width="10.5703125" customWidth="1"/>
    <col min="4" max="4" width="11.42578125" customWidth="1"/>
    <col min="5" max="5" width="59" customWidth="1"/>
    <col min="6" max="6" width="8.5703125" style="16"/>
    <col min="9" max="9" width="12.5703125" customWidth="1"/>
    <col min="10" max="10" width="11" customWidth="1"/>
    <col min="11" max="11" width="10.5703125" customWidth="1"/>
  </cols>
  <sheetData>
    <row r="1" spans="1:13" ht="15.75" thickBot="1" x14ac:dyDescent="0.3">
      <c r="A1" s="1300" t="s">
        <v>23</v>
      </c>
      <c r="B1" s="1301"/>
      <c r="C1" s="1301"/>
      <c r="D1" s="1301"/>
      <c r="E1" s="1301"/>
      <c r="F1" s="1302"/>
      <c r="G1" s="665" t="s">
        <v>466</v>
      </c>
      <c r="H1" s="656" t="s">
        <v>568</v>
      </c>
      <c r="I1" s="672" t="s">
        <v>310</v>
      </c>
      <c r="J1" s="673" t="s">
        <v>311</v>
      </c>
      <c r="K1" s="865" t="s">
        <v>932</v>
      </c>
    </row>
    <row r="2" spans="1:13" x14ac:dyDescent="0.25">
      <c r="A2" s="666" t="s">
        <v>725</v>
      </c>
      <c r="B2" s="667" t="s">
        <v>25</v>
      </c>
      <c r="C2" s="668" t="s">
        <v>82</v>
      </c>
      <c r="D2" s="774" t="s">
        <v>83</v>
      </c>
      <c r="E2" s="666" t="s">
        <v>26</v>
      </c>
      <c r="F2" s="670" t="s">
        <v>27</v>
      </c>
      <c r="G2" s="769"/>
      <c r="H2" s="770"/>
      <c r="I2" s="771">
        <f>SUM(C3:C3167)</f>
        <v>2127.3600000000006</v>
      </c>
      <c r="J2" s="772">
        <f>SUM(D3:D3167)</f>
        <v>1618.7</v>
      </c>
      <c r="K2" s="866">
        <v>901.11</v>
      </c>
      <c r="L2" s="773"/>
      <c r="M2" s="773"/>
    </row>
    <row r="3" spans="1:13" x14ac:dyDescent="0.25">
      <c r="A3" s="854" t="s">
        <v>715</v>
      </c>
      <c r="B3" s="855">
        <v>42009</v>
      </c>
      <c r="C3" s="856">
        <v>30</v>
      </c>
      <c r="D3" s="857"/>
      <c r="E3" s="858" t="s">
        <v>930</v>
      </c>
      <c r="F3" s="858" t="s">
        <v>931</v>
      </c>
      <c r="G3" s="859"/>
      <c r="H3" s="860"/>
      <c r="I3" s="660"/>
      <c r="J3" s="660"/>
      <c r="K3" s="661">
        <f>+K2+C3-D3</f>
        <v>931.11</v>
      </c>
    </row>
    <row r="4" spans="1:13" x14ac:dyDescent="0.25">
      <c r="A4" s="854" t="s">
        <v>124</v>
      </c>
      <c r="B4" s="855">
        <v>42009</v>
      </c>
      <c r="C4" s="856"/>
      <c r="D4" s="857">
        <v>6</v>
      </c>
      <c r="E4" s="858" t="s">
        <v>934</v>
      </c>
      <c r="F4" s="858" t="s">
        <v>935</v>
      </c>
      <c r="G4" s="859"/>
      <c r="H4" s="860"/>
      <c r="I4" s="660"/>
      <c r="J4" s="660"/>
      <c r="K4" s="661">
        <f t="shared" ref="K4:K174" si="0">+K3+C4-D4</f>
        <v>925.11</v>
      </c>
    </row>
    <row r="5" spans="1:13" x14ac:dyDescent="0.25">
      <c r="A5" s="854" t="s">
        <v>124</v>
      </c>
      <c r="B5" s="855">
        <v>42009</v>
      </c>
      <c r="C5" s="856"/>
      <c r="D5" s="857">
        <v>20</v>
      </c>
      <c r="E5" s="858" t="s">
        <v>936</v>
      </c>
      <c r="F5" s="858" t="s">
        <v>935</v>
      </c>
      <c r="G5" s="861"/>
      <c r="H5" s="860"/>
      <c r="I5" s="661"/>
      <c r="J5" s="660"/>
      <c r="K5" s="661">
        <f t="shared" si="0"/>
        <v>905.11</v>
      </c>
    </row>
    <row r="6" spans="1:13" x14ac:dyDescent="0.25">
      <c r="A6" s="854" t="s">
        <v>40</v>
      </c>
      <c r="B6" s="855">
        <v>42014</v>
      </c>
      <c r="C6" s="862">
        <v>20</v>
      </c>
      <c r="D6" s="862"/>
      <c r="E6" s="858" t="s">
        <v>938</v>
      </c>
      <c r="F6" s="858" t="s">
        <v>931</v>
      </c>
      <c r="G6" s="859"/>
      <c r="H6" s="860"/>
      <c r="I6" s="660"/>
      <c r="J6" s="660"/>
      <c r="K6" s="661">
        <f t="shared" si="0"/>
        <v>925.11</v>
      </c>
    </row>
    <row r="7" spans="1:13" x14ac:dyDescent="0.25">
      <c r="A7" s="854" t="s">
        <v>715</v>
      </c>
      <c r="B7" s="855">
        <v>42016</v>
      </c>
      <c r="C7" s="856">
        <v>20</v>
      </c>
      <c r="D7" s="857"/>
      <c r="E7" s="858" t="s">
        <v>939</v>
      </c>
      <c r="F7" s="863" t="s">
        <v>931</v>
      </c>
      <c r="G7" s="860"/>
      <c r="H7" s="860"/>
      <c r="I7" s="660"/>
      <c r="J7" s="660"/>
      <c r="K7" s="661">
        <f t="shared" si="0"/>
        <v>945.11</v>
      </c>
    </row>
    <row r="8" spans="1:13" x14ac:dyDescent="0.25">
      <c r="A8" s="854" t="s">
        <v>124</v>
      </c>
      <c r="B8" s="855">
        <v>42016</v>
      </c>
      <c r="C8" s="856"/>
      <c r="D8" s="857">
        <v>6</v>
      </c>
      <c r="E8" s="858" t="s">
        <v>940</v>
      </c>
      <c r="F8" s="863" t="s">
        <v>935</v>
      </c>
      <c r="G8" s="860"/>
      <c r="H8" s="860"/>
      <c r="I8" s="660"/>
      <c r="J8" s="660"/>
      <c r="K8" s="661">
        <f t="shared" si="0"/>
        <v>939.11</v>
      </c>
    </row>
    <row r="9" spans="1:13" x14ac:dyDescent="0.25">
      <c r="A9" s="854" t="s">
        <v>124</v>
      </c>
      <c r="B9" s="855">
        <v>42020</v>
      </c>
      <c r="C9" s="856"/>
      <c r="D9" s="857">
        <v>20</v>
      </c>
      <c r="E9" s="864" t="s">
        <v>941</v>
      </c>
      <c r="F9" s="863" t="s">
        <v>935</v>
      </c>
      <c r="G9" s="860"/>
      <c r="H9" s="860"/>
      <c r="I9" s="660"/>
      <c r="J9" s="660"/>
      <c r="K9" s="661">
        <f t="shared" si="0"/>
        <v>919.11</v>
      </c>
    </row>
    <row r="10" spans="1:13" x14ac:dyDescent="0.25">
      <c r="A10" s="854" t="s">
        <v>124</v>
      </c>
      <c r="B10" s="855">
        <v>42023</v>
      </c>
      <c r="C10" s="856"/>
      <c r="D10" s="857">
        <v>6</v>
      </c>
      <c r="E10" s="858" t="s">
        <v>942</v>
      </c>
      <c r="F10" s="863" t="s">
        <v>935</v>
      </c>
      <c r="G10" s="860"/>
      <c r="H10" s="860"/>
      <c r="I10" s="660"/>
      <c r="J10" s="660"/>
      <c r="K10" s="661">
        <f t="shared" si="0"/>
        <v>913.11</v>
      </c>
    </row>
    <row r="11" spans="1:13" x14ac:dyDescent="0.25">
      <c r="A11" s="874" t="s">
        <v>124</v>
      </c>
      <c r="B11" s="875">
        <v>42027</v>
      </c>
      <c r="C11" s="856"/>
      <c r="D11" s="857">
        <v>20</v>
      </c>
      <c r="E11" s="876" t="s">
        <v>943</v>
      </c>
      <c r="F11" s="876" t="s">
        <v>935</v>
      </c>
      <c r="G11" s="660"/>
      <c r="H11" s="660"/>
      <c r="I11" s="660"/>
      <c r="J11" s="660"/>
      <c r="K11" s="661">
        <f t="shared" si="0"/>
        <v>893.11</v>
      </c>
    </row>
    <row r="12" spans="1:13" x14ac:dyDescent="0.25">
      <c r="A12" s="660" t="s">
        <v>945</v>
      </c>
      <c r="B12" s="875">
        <v>42028</v>
      </c>
      <c r="C12" s="856">
        <v>60</v>
      </c>
      <c r="D12" s="857"/>
      <c r="E12" s="876" t="s">
        <v>944</v>
      </c>
      <c r="F12" s="876" t="s">
        <v>931</v>
      </c>
      <c r="G12" s="660"/>
      <c r="H12" s="660"/>
      <c r="I12" s="660"/>
      <c r="J12" s="660"/>
      <c r="K12" s="661">
        <f t="shared" si="0"/>
        <v>953.11</v>
      </c>
    </row>
    <row r="13" spans="1:13" x14ac:dyDescent="0.25">
      <c r="A13" s="874" t="s">
        <v>124</v>
      </c>
      <c r="B13" s="875">
        <v>42030</v>
      </c>
      <c r="C13" s="856"/>
      <c r="D13" s="857">
        <v>6</v>
      </c>
      <c r="E13" s="876" t="s">
        <v>946</v>
      </c>
      <c r="F13" s="876" t="s">
        <v>935</v>
      </c>
      <c r="G13" s="660"/>
      <c r="H13" s="660"/>
      <c r="I13" s="660"/>
      <c r="J13" s="660"/>
      <c r="K13" s="661">
        <f t="shared" si="0"/>
        <v>947.11</v>
      </c>
    </row>
    <row r="14" spans="1:13" x14ac:dyDescent="0.25">
      <c r="A14" s="660" t="s">
        <v>11</v>
      </c>
      <c r="B14" s="875">
        <v>42031</v>
      </c>
      <c r="C14" s="856">
        <v>32.5</v>
      </c>
      <c r="D14" s="857"/>
      <c r="E14" s="876" t="s">
        <v>947</v>
      </c>
      <c r="F14" s="876" t="s">
        <v>948</v>
      </c>
      <c r="G14" s="660"/>
      <c r="H14" s="660"/>
      <c r="I14" s="660"/>
      <c r="J14" s="660"/>
      <c r="K14" s="661">
        <f t="shared" si="0"/>
        <v>979.61</v>
      </c>
    </row>
    <row r="15" spans="1:13" x14ac:dyDescent="0.25">
      <c r="A15" s="874" t="s">
        <v>124</v>
      </c>
      <c r="B15" s="875">
        <v>42032</v>
      </c>
      <c r="C15" s="856"/>
      <c r="D15" s="857">
        <v>20</v>
      </c>
      <c r="E15" s="876" t="s">
        <v>949</v>
      </c>
      <c r="F15" s="876" t="s">
        <v>935</v>
      </c>
      <c r="G15" s="660"/>
      <c r="H15" s="660"/>
      <c r="I15" s="660"/>
      <c r="J15" s="660"/>
      <c r="K15" s="661">
        <f t="shared" si="0"/>
        <v>959.61</v>
      </c>
    </row>
    <row r="16" spans="1:13" x14ac:dyDescent="0.25">
      <c r="A16" s="660" t="s">
        <v>16</v>
      </c>
      <c r="B16" s="875">
        <v>42034</v>
      </c>
      <c r="C16" s="856">
        <v>30</v>
      </c>
      <c r="D16" s="857"/>
      <c r="E16" s="876" t="s">
        <v>950</v>
      </c>
      <c r="F16" s="876" t="s">
        <v>948</v>
      </c>
      <c r="G16" s="660"/>
      <c r="H16" s="660"/>
      <c r="I16" s="660"/>
      <c r="J16" s="660"/>
      <c r="K16" s="661">
        <f t="shared" si="0"/>
        <v>989.61</v>
      </c>
    </row>
    <row r="17" spans="1:11" x14ac:dyDescent="0.25">
      <c r="A17" s="660" t="s">
        <v>951</v>
      </c>
      <c r="B17" s="875">
        <v>42032</v>
      </c>
      <c r="C17" s="856">
        <v>8.0500000000000007</v>
      </c>
      <c r="D17" s="857"/>
      <c r="E17" s="247" t="s">
        <v>129</v>
      </c>
      <c r="F17" s="876" t="s">
        <v>935</v>
      </c>
      <c r="G17" s="660"/>
      <c r="H17" s="660"/>
      <c r="I17" s="660"/>
      <c r="J17" s="660"/>
      <c r="K17" s="661">
        <f t="shared" si="0"/>
        <v>997.66</v>
      </c>
    </row>
    <row r="18" spans="1:11" x14ac:dyDescent="0.25">
      <c r="A18" s="660" t="s">
        <v>14</v>
      </c>
      <c r="B18" s="875">
        <v>42035</v>
      </c>
      <c r="C18" s="856">
        <v>20</v>
      </c>
      <c r="D18" s="857"/>
      <c r="E18" s="876" t="s">
        <v>952</v>
      </c>
      <c r="F18" s="876" t="s">
        <v>931</v>
      </c>
      <c r="G18" s="660"/>
      <c r="H18" s="660"/>
      <c r="I18" s="660"/>
      <c r="J18" s="660"/>
      <c r="K18" s="661">
        <f t="shared" si="0"/>
        <v>1017.66</v>
      </c>
    </row>
    <row r="19" spans="1:11" x14ac:dyDescent="0.25">
      <c r="A19" s="660" t="s">
        <v>8</v>
      </c>
      <c r="B19" s="875">
        <v>42035</v>
      </c>
      <c r="C19" s="856">
        <v>20</v>
      </c>
      <c r="D19" s="857"/>
      <c r="E19" s="876" t="s">
        <v>953</v>
      </c>
      <c r="F19" s="876" t="s">
        <v>931</v>
      </c>
      <c r="G19" s="660"/>
      <c r="H19" s="660"/>
      <c r="I19" s="660"/>
      <c r="J19" s="660"/>
      <c r="K19" s="661">
        <f t="shared" si="0"/>
        <v>1037.6599999999999</v>
      </c>
    </row>
    <row r="20" spans="1:11" x14ac:dyDescent="0.25">
      <c r="A20" s="660" t="s">
        <v>124</v>
      </c>
      <c r="B20" s="875">
        <v>42038</v>
      </c>
      <c r="C20" s="856"/>
      <c r="D20" s="857">
        <v>6</v>
      </c>
      <c r="E20" s="876" t="s">
        <v>954</v>
      </c>
      <c r="F20" s="876" t="s">
        <v>935</v>
      </c>
      <c r="G20" s="660"/>
      <c r="H20" s="660"/>
      <c r="I20" s="660"/>
      <c r="J20" s="660"/>
      <c r="K20" s="661">
        <f t="shared" si="0"/>
        <v>1031.6599999999999</v>
      </c>
    </row>
    <row r="21" spans="1:11" x14ac:dyDescent="0.25">
      <c r="A21" s="660" t="s">
        <v>39</v>
      </c>
      <c r="B21" s="875">
        <v>42039</v>
      </c>
      <c r="C21" s="856">
        <v>74</v>
      </c>
      <c r="D21" s="857"/>
      <c r="E21" s="876" t="s">
        <v>955</v>
      </c>
      <c r="F21" s="876" t="s">
        <v>948</v>
      </c>
      <c r="G21" s="660"/>
      <c r="H21" s="660"/>
      <c r="I21" s="660"/>
      <c r="J21" s="660"/>
      <c r="K21" s="661">
        <f t="shared" si="0"/>
        <v>1105.6599999999999</v>
      </c>
    </row>
    <row r="22" spans="1:11" x14ac:dyDescent="0.25">
      <c r="A22" s="660" t="s">
        <v>124</v>
      </c>
      <c r="B22" s="875">
        <v>42040</v>
      </c>
      <c r="C22" s="856"/>
      <c r="D22" s="857">
        <v>20</v>
      </c>
      <c r="E22" s="876" t="s">
        <v>956</v>
      </c>
      <c r="F22" s="876" t="s">
        <v>935</v>
      </c>
      <c r="G22" s="660"/>
      <c r="H22" s="660"/>
      <c r="I22" s="660"/>
      <c r="J22" s="660"/>
      <c r="K22" s="661">
        <f t="shared" si="0"/>
        <v>1085.6599999999999</v>
      </c>
    </row>
    <row r="23" spans="1:11" x14ac:dyDescent="0.25">
      <c r="A23" s="660" t="s">
        <v>124</v>
      </c>
      <c r="B23" s="875">
        <v>42045</v>
      </c>
      <c r="C23" s="856"/>
      <c r="D23" s="857">
        <v>6</v>
      </c>
      <c r="E23" s="876" t="s">
        <v>957</v>
      </c>
      <c r="F23" s="876" t="s">
        <v>935</v>
      </c>
      <c r="G23" s="660"/>
      <c r="H23" s="660"/>
      <c r="I23" s="660"/>
      <c r="J23" s="660"/>
      <c r="K23" s="661">
        <f t="shared" si="0"/>
        <v>1079.6599999999999</v>
      </c>
    </row>
    <row r="24" spans="1:11" x14ac:dyDescent="0.25">
      <c r="A24" s="660" t="s">
        <v>951</v>
      </c>
      <c r="B24" s="875">
        <v>42045</v>
      </c>
      <c r="C24" s="856">
        <v>19.61</v>
      </c>
      <c r="D24" s="857"/>
      <c r="E24" s="247" t="s">
        <v>129</v>
      </c>
      <c r="F24" s="876" t="s">
        <v>935</v>
      </c>
      <c r="G24" s="660"/>
      <c r="H24" s="660"/>
      <c r="I24" s="660"/>
      <c r="J24" s="660"/>
      <c r="K24" s="661">
        <f t="shared" si="0"/>
        <v>1099.2699999999998</v>
      </c>
    </row>
    <row r="25" spans="1:11" x14ac:dyDescent="0.25">
      <c r="A25" s="660" t="s">
        <v>124</v>
      </c>
      <c r="B25" s="875">
        <v>42046</v>
      </c>
      <c r="C25" s="856"/>
      <c r="D25" s="857">
        <v>20</v>
      </c>
      <c r="E25" s="876" t="s">
        <v>958</v>
      </c>
      <c r="F25" s="876" t="s">
        <v>935</v>
      </c>
      <c r="G25" s="660"/>
      <c r="H25" s="660"/>
      <c r="I25" s="660"/>
      <c r="J25" s="660"/>
      <c r="K25" s="661">
        <f t="shared" si="0"/>
        <v>1079.2699999999998</v>
      </c>
    </row>
    <row r="26" spans="1:11" x14ac:dyDescent="0.25">
      <c r="A26" s="660" t="s">
        <v>124</v>
      </c>
      <c r="B26" s="875">
        <v>42051</v>
      </c>
      <c r="C26" s="856"/>
      <c r="D26" s="857">
        <v>6</v>
      </c>
      <c r="E26" s="876" t="s">
        <v>959</v>
      </c>
      <c r="F26" s="876" t="s">
        <v>935</v>
      </c>
      <c r="G26" s="660"/>
      <c r="H26" s="660"/>
      <c r="I26" s="660"/>
      <c r="J26" s="660"/>
      <c r="K26" s="661">
        <f t="shared" si="0"/>
        <v>1073.2699999999998</v>
      </c>
    </row>
    <row r="27" spans="1:11" x14ac:dyDescent="0.25">
      <c r="A27" s="660" t="s">
        <v>124</v>
      </c>
      <c r="B27" s="875">
        <v>42054</v>
      </c>
      <c r="C27" s="856"/>
      <c r="D27" s="857">
        <v>20</v>
      </c>
      <c r="E27" s="876" t="s">
        <v>960</v>
      </c>
      <c r="F27" s="876" t="s">
        <v>935</v>
      </c>
      <c r="G27" s="660"/>
      <c r="H27" s="660"/>
      <c r="I27" s="660"/>
      <c r="J27" s="660"/>
      <c r="K27" s="661">
        <f t="shared" si="0"/>
        <v>1053.2699999999998</v>
      </c>
    </row>
    <row r="28" spans="1:11" x14ac:dyDescent="0.25">
      <c r="A28" s="660" t="s">
        <v>11</v>
      </c>
      <c r="B28" s="875">
        <v>42056</v>
      </c>
      <c r="C28" s="856">
        <v>20</v>
      </c>
      <c r="D28" s="857"/>
      <c r="E28" s="876" t="s">
        <v>961</v>
      </c>
      <c r="F28" s="876" t="s">
        <v>931</v>
      </c>
      <c r="G28" s="660"/>
      <c r="H28" s="660"/>
      <c r="I28" s="660"/>
      <c r="J28" s="660"/>
      <c r="K28" s="661">
        <f t="shared" si="0"/>
        <v>1073.2699999999998</v>
      </c>
    </row>
    <row r="29" spans="1:11" x14ac:dyDescent="0.25">
      <c r="A29" s="660" t="s">
        <v>124</v>
      </c>
      <c r="B29" s="875">
        <v>42059</v>
      </c>
      <c r="C29" s="856"/>
      <c r="D29" s="857">
        <v>6</v>
      </c>
      <c r="E29" s="876" t="s">
        <v>962</v>
      </c>
      <c r="F29" s="876" t="s">
        <v>935</v>
      </c>
      <c r="G29" s="660"/>
      <c r="H29" s="660"/>
      <c r="I29" s="660"/>
      <c r="J29" s="660"/>
      <c r="K29" s="661">
        <f t="shared" si="0"/>
        <v>1067.2699999999998</v>
      </c>
    </row>
    <row r="30" spans="1:11" x14ac:dyDescent="0.25">
      <c r="A30" s="660" t="s">
        <v>124</v>
      </c>
      <c r="B30" s="875">
        <v>42060</v>
      </c>
      <c r="C30" s="856"/>
      <c r="D30" s="857">
        <v>20</v>
      </c>
      <c r="E30" s="876" t="s">
        <v>963</v>
      </c>
      <c r="F30" s="876" t="s">
        <v>935</v>
      </c>
      <c r="G30" s="660"/>
      <c r="H30" s="660"/>
      <c r="I30" s="660"/>
      <c r="J30" s="660"/>
      <c r="K30" s="661">
        <f t="shared" si="0"/>
        <v>1047.2699999999998</v>
      </c>
    </row>
    <row r="31" spans="1:11" x14ac:dyDescent="0.25">
      <c r="A31" s="660" t="s">
        <v>964</v>
      </c>
      <c r="B31" s="875">
        <v>42060</v>
      </c>
      <c r="C31" s="856">
        <v>22.5</v>
      </c>
      <c r="D31" s="857"/>
      <c r="E31" s="876" t="s">
        <v>965</v>
      </c>
      <c r="F31" s="876" t="s">
        <v>948</v>
      </c>
      <c r="G31" s="660"/>
      <c r="H31" s="660"/>
      <c r="I31" s="660"/>
      <c r="J31" s="660"/>
      <c r="K31" s="661">
        <f>+K30+C31-D31</f>
        <v>1069.7699999999998</v>
      </c>
    </row>
    <row r="32" spans="1:11" x14ac:dyDescent="0.25">
      <c r="A32" s="660" t="s">
        <v>13</v>
      </c>
      <c r="B32" s="875">
        <v>42062</v>
      </c>
      <c r="C32" s="856">
        <v>32.5</v>
      </c>
      <c r="D32" s="857"/>
      <c r="E32" s="876" t="s">
        <v>967</v>
      </c>
      <c r="F32" s="876" t="s">
        <v>948</v>
      </c>
      <c r="G32" s="660"/>
      <c r="H32" s="660"/>
      <c r="I32" s="660"/>
      <c r="J32" s="660"/>
      <c r="K32" s="661">
        <f t="shared" si="0"/>
        <v>1102.2699999999998</v>
      </c>
    </row>
    <row r="33" spans="1:11" x14ac:dyDescent="0.25">
      <c r="A33" s="660" t="s">
        <v>951</v>
      </c>
      <c r="B33" s="875">
        <v>42066</v>
      </c>
      <c r="C33" s="856">
        <v>10.74</v>
      </c>
      <c r="D33" s="857"/>
      <c r="E33" s="247" t="s">
        <v>129</v>
      </c>
      <c r="F33" s="876" t="s">
        <v>935</v>
      </c>
      <c r="G33" s="660"/>
      <c r="H33" s="660"/>
      <c r="I33" s="660"/>
      <c r="J33" s="660"/>
      <c r="K33" s="661">
        <f t="shared" si="0"/>
        <v>1113.0099999999998</v>
      </c>
    </row>
    <row r="34" spans="1:11" x14ac:dyDescent="0.25">
      <c r="A34" s="660" t="s">
        <v>124</v>
      </c>
      <c r="B34" s="875">
        <v>42066</v>
      </c>
      <c r="C34" s="856"/>
      <c r="D34" s="857">
        <v>6</v>
      </c>
      <c r="E34" s="876" t="s">
        <v>968</v>
      </c>
      <c r="F34" s="876" t="s">
        <v>935</v>
      </c>
      <c r="G34" s="660"/>
      <c r="H34" s="660"/>
      <c r="I34" s="660"/>
      <c r="J34" s="660"/>
      <c r="K34" s="661">
        <f t="shared" si="0"/>
        <v>1107.0099999999998</v>
      </c>
    </row>
    <row r="35" spans="1:11" x14ac:dyDescent="0.25">
      <c r="A35" s="660" t="s">
        <v>40</v>
      </c>
      <c r="B35" s="875">
        <v>42068</v>
      </c>
      <c r="C35" s="856">
        <v>20</v>
      </c>
      <c r="D35" s="857"/>
      <c r="E35" s="876" t="s">
        <v>970</v>
      </c>
      <c r="F35" s="876" t="s">
        <v>948</v>
      </c>
      <c r="G35" s="660"/>
      <c r="H35" s="660"/>
      <c r="I35" s="660"/>
      <c r="J35" s="660"/>
      <c r="K35" s="661">
        <f t="shared" si="0"/>
        <v>1127.0099999999998</v>
      </c>
    </row>
    <row r="36" spans="1:11" x14ac:dyDescent="0.25">
      <c r="A36" s="660" t="s">
        <v>124</v>
      </c>
      <c r="B36" s="875">
        <v>42068</v>
      </c>
      <c r="C36" s="856"/>
      <c r="D36" s="857">
        <v>20</v>
      </c>
      <c r="E36" s="876" t="s">
        <v>969</v>
      </c>
      <c r="F36" s="876" t="s">
        <v>935</v>
      </c>
      <c r="G36" s="660"/>
      <c r="H36" s="660"/>
      <c r="I36" s="660"/>
      <c r="J36" s="660"/>
      <c r="K36" s="661">
        <f t="shared" si="0"/>
        <v>1107.0099999999998</v>
      </c>
    </row>
    <row r="37" spans="1:11" x14ac:dyDescent="0.25">
      <c r="A37" s="660" t="s">
        <v>124</v>
      </c>
      <c r="B37" s="875">
        <v>42073</v>
      </c>
      <c r="C37" s="856"/>
      <c r="D37" s="857">
        <v>6</v>
      </c>
      <c r="E37" s="876" t="s">
        <v>971</v>
      </c>
      <c r="F37" s="876" t="s">
        <v>935</v>
      </c>
      <c r="G37" s="660"/>
      <c r="H37" s="660"/>
      <c r="I37" s="660"/>
      <c r="J37" s="660"/>
      <c r="K37" s="661">
        <f t="shared" si="0"/>
        <v>1101.0099999999998</v>
      </c>
    </row>
    <row r="38" spans="1:11" x14ac:dyDescent="0.25">
      <c r="A38" s="660" t="s">
        <v>951</v>
      </c>
      <c r="B38" s="875">
        <v>42073</v>
      </c>
      <c r="C38" s="856">
        <v>12.04</v>
      </c>
      <c r="D38" s="857"/>
      <c r="E38" s="247" t="s">
        <v>129</v>
      </c>
      <c r="F38" s="876" t="s">
        <v>935</v>
      </c>
      <c r="G38" s="660"/>
      <c r="H38" s="660"/>
      <c r="I38" s="660"/>
      <c r="J38" s="660"/>
      <c r="K38" s="661">
        <f t="shared" si="0"/>
        <v>1113.0499999999997</v>
      </c>
    </row>
    <row r="39" spans="1:11" x14ac:dyDescent="0.25">
      <c r="A39" s="660" t="s">
        <v>124</v>
      </c>
      <c r="B39" s="875">
        <v>42076</v>
      </c>
      <c r="C39" s="856"/>
      <c r="D39" s="857">
        <v>20</v>
      </c>
      <c r="E39" s="876" t="s">
        <v>972</v>
      </c>
      <c r="F39" s="876" t="s">
        <v>935</v>
      </c>
      <c r="G39" s="660"/>
      <c r="H39" s="660"/>
      <c r="I39" s="660"/>
      <c r="J39" s="660"/>
      <c r="K39" s="661">
        <f t="shared" si="0"/>
        <v>1093.0499999999997</v>
      </c>
    </row>
    <row r="40" spans="1:11" x14ac:dyDescent="0.25">
      <c r="A40" s="660" t="s">
        <v>124</v>
      </c>
      <c r="B40" s="875">
        <v>42079</v>
      </c>
      <c r="C40" s="856"/>
      <c r="D40" s="857">
        <v>6</v>
      </c>
      <c r="E40" s="876" t="s">
        <v>973</v>
      </c>
      <c r="F40" s="876" t="s">
        <v>935</v>
      </c>
      <c r="G40" s="660"/>
      <c r="H40" s="660"/>
      <c r="I40" s="660"/>
      <c r="J40" s="660"/>
      <c r="K40" s="661">
        <f t="shared" si="0"/>
        <v>1087.0499999999997</v>
      </c>
    </row>
    <row r="41" spans="1:11" x14ac:dyDescent="0.25">
      <c r="A41" s="660" t="s">
        <v>124</v>
      </c>
      <c r="B41" s="875">
        <v>42083</v>
      </c>
      <c r="C41" s="856"/>
      <c r="D41" s="857">
        <v>20</v>
      </c>
      <c r="E41" s="876" t="s">
        <v>974</v>
      </c>
      <c r="F41" s="876" t="s">
        <v>935</v>
      </c>
      <c r="G41" s="660"/>
      <c r="H41" s="660"/>
      <c r="I41" s="660"/>
      <c r="J41" s="660"/>
      <c r="K41" s="661">
        <f t="shared" si="0"/>
        <v>1067.0499999999997</v>
      </c>
    </row>
    <row r="42" spans="1:11" x14ac:dyDescent="0.25">
      <c r="A42" s="660" t="s">
        <v>10</v>
      </c>
      <c r="B42" s="875">
        <v>42083</v>
      </c>
      <c r="C42" s="856">
        <v>25</v>
      </c>
      <c r="D42" s="857"/>
      <c r="E42" s="876" t="s">
        <v>975</v>
      </c>
      <c r="F42" s="876" t="s">
        <v>931</v>
      </c>
      <c r="G42" s="660"/>
      <c r="H42" s="660"/>
      <c r="I42" s="660"/>
      <c r="J42" s="660"/>
      <c r="K42" s="661">
        <f t="shared" si="0"/>
        <v>1092.0499999999997</v>
      </c>
    </row>
    <row r="43" spans="1:11" x14ac:dyDescent="0.25">
      <c r="A43" s="660" t="s">
        <v>124</v>
      </c>
      <c r="B43" s="875">
        <v>42087</v>
      </c>
      <c r="C43" s="856"/>
      <c r="D43" s="857">
        <v>6</v>
      </c>
      <c r="E43" s="876" t="s">
        <v>976</v>
      </c>
      <c r="F43" s="876" t="s">
        <v>935</v>
      </c>
      <c r="G43" s="660"/>
      <c r="H43" s="660"/>
      <c r="I43" s="660"/>
      <c r="J43" s="660"/>
      <c r="K43" s="661">
        <f t="shared" si="0"/>
        <v>1086.0499999999997</v>
      </c>
    </row>
    <row r="44" spans="1:11" x14ac:dyDescent="0.25">
      <c r="A44" s="660" t="s">
        <v>124</v>
      </c>
      <c r="B44" s="875">
        <v>42089</v>
      </c>
      <c r="C44" s="856"/>
      <c r="D44" s="857">
        <v>20</v>
      </c>
      <c r="E44" s="876" t="s">
        <v>977</v>
      </c>
      <c r="F44" s="876" t="s">
        <v>935</v>
      </c>
      <c r="G44" s="660"/>
      <c r="H44" s="660"/>
      <c r="I44" s="660"/>
      <c r="J44" s="660"/>
      <c r="K44" s="661">
        <f t="shared" si="0"/>
        <v>1066.0499999999997</v>
      </c>
    </row>
    <row r="45" spans="1:11" x14ac:dyDescent="0.25">
      <c r="A45" s="660" t="s">
        <v>124</v>
      </c>
      <c r="B45" s="875">
        <v>42094</v>
      </c>
      <c r="C45" s="856"/>
      <c r="D45" s="857">
        <v>6</v>
      </c>
      <c r="E45" s="876" t="s">
        <v>978</v>
      </c>
      <c r="F45" s="876" t="s">
        <v>935</v>
      </c>
      <c r="G45" s="660"/>
      <c r="H45" s="660"/>
      <c r="I45" s="660"/>
      <c r="J45" s="660"/>
      <c r="K45" s="661">
        <f t="shared" si="0"/>
        <v>1060.0499999999997</v>
      </c>
    </row>
    <row r="46" spans="1:11" x14ac:dyDescent="0.25">
      <c r="A46" s="660" t="s">
        <v>8</v>
      </c>
      <c r="B46" s="875">
        <v>42094</v>
      </c>
      <c r="C46" s="856">
        <v>20</v>
      </c>
      <c r="D46" s="857"/>
      <c r="E46" s="876" t="s">
        <v>979</v>
      </c>
      <c r="F46" s="876" t="s">
        <v>931</v>
      </c>
      <c r="G46" s="660"/>
      <c r="H46" s="660"/>
      <c r="I46" s="660"/>
      <c r="J46" s="660"/>
      <c r="K46" s="661">
        <f t="shared" si="0"/>
        <v>1080.0499999999997</v>
      </c>
    </row>
    <row r="47" spans="1:11" x14ac:dyDescent="0.25">
      <c r="A47" s="660" t="s">
        <v>124</v>
      </c>
      <c r="B47" s="875">
        <v>42097</v>
      </c>
      <c r="C47" s="856"/>
      <c r="D47" s="857">
        <v>20</v>
      </c>
      <c r="E47" s="876" t="s">
        <v>980</v>
      </c>
      <c r="F47" s="876" t="s">
        <v>935</v>
      </c>
      <c r="G47" s="660"/>
      <c r="H47" s="660"/>
      <c r="I47" s="660"/>
      <c r="J47" s="660"/>
      <c r="K47" s="661">
        <f t="shared" si="0"/>
        <v>1060.0499999999997</v>
      </c>
    </row>
    <row r="48" spans="1:11" x14ac:dyDescent="0.25">
      <c r="A48" s="660" t="s">
        <v>124</v>
      </c>
      <c r="B48" s="875">
        <v>42101</v>
      </c>
      <c r="C48" s="856"/>
      <c r="D48" s="857">
        <v>6</v>
      </c>
      <c r="E48" s="876" t="s">
        <v>981</v>
      </c>
      <c r="F48" s="876" t="s">
        <v>935</v>
      </c>
      <c r="G48" s="660"/>
      <c r="H48" s="660"/>
      <c r="I48" s="660"/>
      <c r="J48" s="660"/>
      <c r="K48" s="661">
        <f t="shared" si="0"/>
        <v>1054.0499999999997</v>
      </c>
    </row>
    <row r="49" spans="1:11" x14ac:dyDescent="0.25">
      <c r="A49" s="660" t="s">
        <v>40</v>
      </c>
      <c r="B49" s="875">
        <v>42101</v>
      </c>
      <c r="C49" s="856">
        <v>20</v>
      </c>
      <c r="D49" s="857"/>
      <c r="E49" s="876" t="s">
        <v>982</v>
      </c>
      <c r="F49" s="876" t="s">
        <v>948</v>
      </c>
      <c r="G49" s="660"/>
      <c r="H49" s="660"/>
      <c r="I49" s="660"/>
      <c r="J49" s="660"/>
      <c r="K49" s="661">
        <f t="shared" si="0"/>
        <v>1074.0499999999997</v>
      </c>
    </row>
    <row r="50" spans="1:11" x14ac:dyDescent="0.25">
      <c r="A50" s="660" t="s">
        <v>124</v>
      </c>
      <c r="B50" s="875">
        <v>42104</v>
      </c>
      <c r="C50" s="856"/>
      <c r="D50" s="857">
        <v>20</v>
      </c>
      <c r="E50" s="876" t="s">
        <v>983</v>
      </c>
      <c r="F50" s="876" t="s">
        <v>935</v>
      </c>
      <c r="G50" s="660"/>
      <c r="H50" s="660"/>
      <c r="I50" s="660"/>
      <c r="J50" s="660"/>
      <c r="K50" s="661">
        <f t="shared" si="0"/>
        <v>1054.0499999999997</v>
      </c>
    </row>
    <row r="51" spans="1:11" x14ac:dyDescent="0.25">
      <c r="A51" s="660" t="s">
        <v>10</v>
      </c>
      <c r="B51" s="875">
        <v>42103</v>
      </c>
      <c r="C51" s="856">
        <v>100</v>
      </c>
      <c r="D51" s="857"/>
      <c r="E51" s="876" t="s">
        <v>985</v>
      </c>
      <c r="F51" s="876" t="s">
        <v>948</v>
      </c>
      <c r="G51" s="660"/>
      <c r="H51" s="660"/>
      <c r="I51" s="660"/>
      <c r="J51" s="660"/>
      <c r="K51" s="661">
        <f t="shared" si="0"/>
        <v>1154.0499999999997</v>
      </c>
    </row>
    <row r="52" spans="1:11" x14ac:dyDescent="0.25">
      <c r="A52" s="660" t="s">
        <v>951</v>
      </c>
      <c r="B52" s="875">
        <v>42104</v>
      </c>
      <c r="C52" s="856">
        <v>7.61</v>
      </c>
      <c r="D52" s="857"/>
      <c r="E52" s="247" t="s">
        <v>129</v>
      </c>
      <c r="F52" s="876" t="s">
        <v>935</v>
      </c>
      <c r="G52" s="660"/>
      <c r="H52" s="660"/>
      <c r="I52" s="660"/>
      <c r="J52" s="660"/>
      <c r="K52" s="661">
        <f t="shared" si="0"/>
        <v>1161.6599999999996</v>
      </c>
    </row>
    <row r="53" spans="1:11" x14ac:dyDescent="0.25">
      <c r="A53" s="660" t="s">
        <v>124</v>
      </c>
      <c r="B53" s="875">
        <v>42107</v>
      </c>
      <c r="C53" s="856"/>
      <c r="D53" s="857">
        <v>6</v>
      </c>
      <c r="E53" s="876" t="s">
        <v>986</v>
      </c>
      <c r="F53" s="876" t="s">
        <v>935</v>
      </c>
      <c r="G53" s="660"/>
      <c r="H53" s="660"/>
      <c r="I53" s="660"/>
      <c r="J53" s="660"/>
      <c r="K53" s="661">
        <f t="shared" si="0"/>
        <v>1155.6599999999996</v>
      </c>
    </row>
    <row r="54" spans="1:11" x14ac:dyDescent="0.25">
      <c r="A54" s="660" t="s">
        <v>124</v>
      </c>
      <c r="B54" s="875">
        <v>42109</v>
      </c>
      <c r="C54" s="856"/>
      <c r="D54" s="857">
        <v>20</v>
      </c>
      <c r="E54" s="876" t="s">
        <v>987</v>
      </c>
      <c r="F54" s="876" t="s">
        <v>935</v>
      </c>
      <c r="G54" s="660"/>
      <c r="H54" s="660"/>
      <c r="I54" s="660"/>
      <c r="J54" s="660"/>
      <c r="K54" s="661">
        <f t="shared" si="0"/>
        <v>1135.6599999999996</v>
      </c>
    </row>
    <row r="55" spans="1:11" x14ac:dyDescent="0.25">
      <c r="A55" s="660" t="s">
        <v>124</v>
      </c>
      <c r="B55" s="875">
        <v>42114</v>
      </c>
      <c r="C55" s="856"/>
      <c r="D55" s="857">
        <v>6</v>
      </c>
      <c r="E55" s="876" t="s">
        <v>988</v>
      </c>
      <c r="F55" s="876" t="s">
        <v>935</v>
      </c>
      <c r="G55" s="660"/>
      <c r="H55" s="660"/>
      <c r="I55" s="660"/>
      <c r="J55" s="660"/>
      <c r="K55" s="661">
        <f t="shared" si="0"/>
        <v>1129.6599999999996</v>
      </c>
    </row>
    <row r="56" spans="1:11" x14ac:dyDescent="0.25">
      <c r="A56" s="660" t="s">
        <v>124</v>
      </c>
      <c r="B56" s="875">
        <v>42116</v>
      </c>
      <c r="C56" s="856"/>
      <c r="D56" s="857">
        <v>20</v>
      </c>
      <c r="E56" s="876" t="s">
        <v>989</v>
      </c>
      <c r="F56" s="876" t="s">
        <v>935</v>
      </c>
      <c r="G56" s="660"/>
      <c r="H56" s="660"/>
      <c r="I56" s="660"/>
      <c r="J56" s="660"/>
      <c r="K56" s="661">
        <f t="shared" si="0"/>
        <v>1109.6599999999996</v>
      </c>
    </row>
    <row r="57" spans="1:11" x14ac:dyDescent="0.25">
      <c r="A57" s="660" t="s">
        <v>7</v>
      </c>
      <c r="B57" s="875">
        <v>42118</v>
      </c>
      <c r="C57" s="856">
        <v>55</v>
      </c>
      <c r="D57" s="857"/>
      <c r="E57" s="876" t="s">
        <v>991</v>
      </c>
      <c r="F57" s="876" t="s">
        <v>948</v>
      </c>
      <c r="G57" s="660"/>
      <c r="H57" s="660"/>
      <c r="I57" s="660"/>
      <c r="J57" s="660"/>
      <c r="K57" s="661">
        <f t="shared" si="0"/>
        <v>1164.6599999999996</v>
      </c>
    </row>
    <row r="58" spans="1:11" x14ac:dyDescent="0.25">
      <c r="A58" s="660" t="s">
        <v>124</v>
      </c>
      <c r="B58" s="875">
        <v>42121</v>
      </c>
      <c r="C58" s="856"/>
      <c r="D58" s="857">
        <v>6</v>
      </c>
      <c r="E58" s="876" t="s">
        <v>990</v>
      </c>
      <c r="F58" s="876" t="s">
        <v>935</v>
      </c>
      <c r="G58" s="660"/>
      <c r="H58" s="660"/>
      <c r="I58" s="660"/>
      <c r="J58" s="660"/>
      <c r="K58" s="661">
        <f t="shared" si="0"/>
        <v>1158.6599999999996</v>
      </c>
    </row>
    <row r="59" spans="1:11" x14ac:dyDescent="0.25">
      <c r="A59" s="660" t="s">
        <v>71</v>
      </c>
      <c r="B59" s="875">
        <v>42123</v>
      </c>
      <c r="C59" s="856">
        <v>30</v>
      </c>
      <c r="D59" s="857"/>
      <c r="E59" s="876" t="s">
        <v>993</v>
      </c>
      <c r="F59" s="876" t="s">
        <v>948</v>
      </c>
      <c r="G59" s="660"/>
      <c r="H59" s="660"/>
      <c r="I59" s="660"/>
      <c r="J59" s="660"/>
      <c r="K59" s="661">
        <f t="shared" si="0"/>
        <v>1188.6599999999996</v>
      </c>
    </row>
    <row r="60" spans="1:11" x14ac:dyDescent="0.25">
      <c r="A60" s="660" t="s">
        <v>715</v>
      </c>
      <c r="B60" s="875">
        <v>42124</v>
      </c>
      <c r="C60" s="856">
        <v>20</v>
      </c>
      <c r="D60" s="857"/>
      <c r="E60" s="876" t="s">
        <v>994</v>
      </c>
      <c r="F60" s="876" t="s">
        <v>948</v>
      </c>
      <c r="G60" s="660"/>
      <c r="H60" s="660"/>
      <c r="I60" s="660"/>
      <c r="J60" s="660"/>
      <c r="K60" s="661">
        <f t="shared" si="0"/>
        <v>1208.6599999999996</v>
      </c>
    </row>
    <row r="61" spans="1:11" x14ac:dyDescent="0.25">
      <c r="A61" s="660" t="s">
        <v>124</v>
      </c>
      <c r="B61" s="875">
        <v>42124</v>
      </c>
      <c r="C61" s="856"/>
      <c r="D61" s="857">
        <v>20</v>
      </c>
      <c r="E61" s="876" t="s">
        <v>992</v>
      </c>
      <c r="F61" s="876" t="s">
        <v>935</v>
      </c>
      <c r="G61" s="660"/>
      <c r="H61" s="660"/>
      <c r="I61" s="660"/>
      <c r="J61" s="660"/>
      <c r="K61" s="661">
        <f t="shared" si="0"/>
        <v>1188.6599999999996</v>
      </c>
    </row>
    <row r="62" spans="1:11" x14ac:dyDescent="0.25">
      <c r="A62" s="660" t="s">
        <v>40</v>
      </c>
      <c r="B62" s="875">
        <v>42128</v>
      </c>
      <c r="C62" s="856">
        <v>20</v>
      </c>
      <c r="D62" s="857"/>
      <c r="E62" s="876" t="s">
        <v>995</v>
      </c>
      <c r="F62" s="876" t="s">
        <v>948</v>
      </c>
      <c r="G62" s="660"/>
      <c r="H62" s="660"/>
      <c r="I62" s="660"/>
      <c r="J62" s="660"/>
      <c r="K62" s="661">
        <f t="shared" si="0"/>
        <v>1208.6599999999996</v>
      </c>
    </row>
    <row r="63" spans="1:11" x14ac:dyDescent="0.25">
      <c r="A63" s="660" t="s">
        <v>124</v>
      </c>
      <c r="B63" s="875">
        <v>42128</v>
      </c>
      <c r="C63" s="856"/>
      <c r="D63" s="857">
        <v>6</v>
      </c>
      <c r="E63" s="876" t="s">
        <v>996</v>
      </c>
      <c r="F63" s="876" t="s">
        <v>935</v>
      </c>
      <c r="G63" s="660"/>
      <c r="H63" s="660"/>
      <c r="I63" s="660"/>
      <c r="J63" s="660"/>
      <c r="K63" s="661">
        <f t="shared" si="0"/>
        <v>1202.6599999999996</v>
      </c>
    </row>
    <row r="64" spans="1:11" x14ac:dyDescent="0.25">
      <c r="A64" s="660" t="s">
        <v>964</v>
      </c>
      <c r="B64" s="875">
        <v>42129</v>
      </c>
      <c r="C64" s="856">
        <v>25</v>
      </c>
      <c r="D64" s="857"/>
      <c r="E64" s="876" t="s">
        <v>997</v>
      </c>
      <c r="F64" s="876" t="s">
        <v>948</v>
      </c>
      <c r="G64" s="660"/>
      <c r="H64" s="660"/>
      <c r="I64" s="660"/>
      <c r="J64" s="660"/>
      <c r="K64" s="661">
        <f t="shared" si="0"/>
        <v>1227.6599999999996</v>
      </c>
    </row>
    <row r="65" spans="1:11" x14ac:dyDescent="0.25">
      <c r="A65" s="660" t="s">
        <v>124</v>
      </c>
      <c r="B65" s="875">
        <v>42130</v>
      </c>
      <c r="C65" s="856"/>
      <c r="D65" s="857">
        <v>20</v>
      </c>
      <c r="E65" s="876" t="s">
        <v>998</v>
      </c>
      <c r="F65" s="876" t="s">
        <v>935</v>
      </c>
      <c r="G65" s="660"/>
      <c r="H65" s="660"/>
      <c r="I65" s="660"/>
      <c r="J65" s="660"/>
      <c r="K65" s="661">
        <f t="shared" si="0"/>
        <v>1207.6599999999996</v>
      </c>
    </row>
    <row r="66" spans="1:11" x14ac:dyDescent="0.25">
      <c r="A66" s="660" t="s">
        <v>124</v>
      </c>
      <c r="B66" s="875">
        <v>42135</v>
      </c>
      <c r="C66" s="856"/>
      <c r="D66" s="857">
        <v>6</v>
      </c>
      <c r="E66" s="876" t="s">
        <v>999</v>
      </c>
      <c r="F66" s="876" t="s">
        <v>935</v>
      </c>
      <c r="G66" s="660"/>
      <c r="H66" s="660"/>
      <c r="I66" s="660"/>
      <c r="J66" s="660"/>
      <c r="K66" s="661">
        <f t="shared" si="0"/>
        <v>1201.6599999999996</v>
      </c>
    </row>
    <row r="67" spans="1:11" x14ac:dyDescent="0.25">
      <c r="A67" s="660" t="s">
        <v>124</v>
      </c>
      <c r="B67" s="875">
        <v>42139</v>
      </c>
      <c r="C67" s="856"/>
      <c r="D67" s="857">
        <v>20</v>
      </c>
      <c r="E67" s="876" t="s">
        <v>1000</v>
      </c>
      <c r="F67" s="876" t="s">
        <v>935</v>
      </c>
      <c r="G67" s="660"/>
      <c r="H67" s="660"/>
      <c r="I67" s="660"/>
      <c r="J67" s="660"/>
      <c r="K67" s="661">
        <f t="shared" si="0"/>
        <v>1181.6599999999996</v>
      </c>
    </row>
    <row r="68" spans="1:11" x14ac:dyDescent="0.25">
      <c r="A68" s="660" t="s">
        <v>124</v>
      </c>
      <c r="B68" s="875">
        <v>42142</v>
      </c>
      <c r="C68" s="856"/>
      <c r="D68" s="857">
        <v>6</v>
      </c>
      <c r="E68" s="876" t="s">
        <v>1001</v>
      </c>
      <c r="F68" s="876" t="s">
        <v>935</v>
      </c>
      <c r="G68" s="660"/>
      <c r="H68" s="660"/>
      <c r="I68" s="660"/>
      <c r="J68" s="660"/>
      <c r="K68" s="661">
        <f t="shared" si="0"/>
        <v>1175.6599999999996</v>
      </c>
    </row>
    <row r="69" spans="1:11" x14ac:dyDescent="0.25">
      <c r="A69" s="660" t="s">
        <v>124</v>
      </c>
      <c r="B69" s="875">
        <v>42145</v>
      </c>
      <c r="C69" s="856"/>
      <c r="D69" s="857">
        <v>20</v>
      </c>
      <c r="E69" s="876" t="s">
        <v>1002</v>
      </c>
      <c r="F69" s="876" t="s">
        <v>935</v>
      </c>
      <c r="G69" s="660"/>
      <c r="H69" s="660"/>
      <c r="I69" s="660"/>
      <c r="J69" s="660"/>
      <c r="K69" s="661">
        <f t="shared" si="0"/>
        <v>1155.6599999999996</v>
      </c>
    </row>
    <row r="70" spans="1:11" x14ac:dyDescent="0.25">
      <c r="A70" s="660" t="s">
        <v>124</v>
      </c>
      <c r="B70" s="875">
        <v>42149</v>
      </c>
      <c r="C70" s="856"/>
      <c r="D70" s="857">
        <v>6</v>
      </c>
      <c r="E70" s="876" t="s">
        <v>1003</v>
      </c>
      <c r="F70" s="876" t="s">
        <v>935</v>
      </c>
      <c r="G70" s="660"/>
      <c r="H70" s="660"/>
      <c r="I70" s="660"/>
      <c r="J70" s="660"/>
      <c r="K70" s="661">
        <f t="shared" si="0"/>
        <v>1149.6599999999996</v>
      </c>
    </row>
    <row r="71" spans="1:11" x14ac:dyDescent="0.25">
      <c r="A71" s="660" t="s">
        <v>8</v>
      </c>
      <c r="B71" s="875">
        <v>42147</v>
      </c>
      <c r="C71" s="856">
        <v>20</v>
      </c>
      <c r="D71" s="857"/>
      <c r="E71" s="876" t="s">
        <v>1004</v>
      </c>
      <c r="F71" s="876" t="s">
        <v>931</v>
      </c>
      <c r="G71" s="660"/>
      <c r="H71" s="660"/>
      <c r="I71" s="660"/>
      <c r="J71" s="660"/>
      <c r="K71" s="661">
        <f t="shared" si="0"/>
        <v>1169.6599999999996</v>
      </c>
    </row>
    <row r="72" spans="1:11" x14ac:dyDescent="0.25">
      <c r="A72" s="660" t="s">
        <v>13</v>
      </c>
      <c r="B72" s="875">
        <v>42149</v>
      </c>
      <c r="C72" s="856">
        <v>43</v>
      </c>
      <c r="D72" s="857"/>
      <c r="E72" s="876" t="s">
        <v>1005</v>
      </c>
      <c r="F72" s="876" t="s">
        <v>948</v>
      </c>
      <c r="G72" s="660"/>
      <c r="H72" s="660"/>
      <c r="I72" s="660"/>
      <c r="J72" s="660"/>
      <c r="K72" s="661">
        <f t="shared" si="0"/>
        <v>1212.6599999999996</v>
      </c>
    </row>
    <row r="73" spans="1:11" x14ac:dyDescent="0.25">
      <c r="A73" s="660" t="s">
        <v>15</v>
      </c>
      <c r="B73" s="875">
        <v>42150</v>
      </c>
      <c r="C73" s="856">
        <v>72</v>
      </c>
      <c r="D73" s="857"/>
      <c r="E73" s="876" t="s">
        <v>1007</v>
      </c>
      <c r="F73" s="876" t="s">
        <v>948</v>
      </c>
      <c r="G73" s="660"/>
      <c r="H73" s="660"/>
      <c r="I73" s="660"/>
      <c r="J73" s="660"/>
      <c r="K73" s="661">
        <f t="shared" si="0"/>
        <v>1284.6599999999996</v>
      </c>
    </row>
    <row r="74" spans="1:11" x14ac:dyDescent="0.25">
      <c r="A74" s="660" t="s">
        <v>124</v>
      </c>
      <c r="B74" s="875">
        <v>42151</v>
      </c>
      <c r="C74" s="856"/>
      <c r="D74" s="857">
        <v>20</v>
      </c>
      <c r="E74" s="876" t="s">
        <v>1008</v>
      </c>
      <c r="F74" s="876" t="s">
        <v>935</v>
      </c>
      <c r="G74" s="660"/>
      <c r="H74" s="660"/>
      <c r="I74" s="660"/>
      <c r="J74" s="660"/>
      <c r="K74" s="661">
        <f t="shared" si="0"/>
        <v>1264.6599999999996</v>
      </c>
    </row>
    <row r="75" spans="1:11" x14ac:dyDescent="0.25">
      <c r="A75" s="660" t="s">
        <v>124</v>
      </c>
      <c r="B75" s="875">
        <v>42156</v>
      </c>
      <c r="C75" s="856"/>
      <c r="D75" s="857">
        <v>6</v>
      </c>
      <c r="E75" s="876" t="s">
        <v>1009</v>
      </c>
      <c r="F75" s="876" t="s">
        <v>935</v>
      </c>
      <c r="G75" s="660"/>
      <c r="H75" s="660"/>
      <c r="I75" s="660"/>
      <c r="J75" s="660"/>
      <c r="K75" s="661">
        <f t="shared" si="0"/>
        <v>1258.6599999999996</v>
      </c>
    </row>
    <row r="76" spans="1:11" x14ac:dyDescent="0.25">
      <c r="A76" s="660" t="s">
        <v>124</v>
      </c>
      <c r="B76" s="875">
        <v>42158</v>
      </c>
      <c r="C76" s="856"/>
      <c r="D76" s="857">
        <v>20</v>
      </c>
      <c r="E76" s="876" t="s">
        <v>1010</v>
      </c>
      <c r="F76" s="876" t="s">
        <v>935</v>
      </c>
      <c r="G76" s="660"/>
      <c r="H76" s="660"/>
      <c r="I76" s="660"/>
      <c r="J76" s="660"/>
      <c r="K76" s="661">
        <f t="shared" si="0"/>
        <v>1238.6599999999996</v>
      </c>
    </row>
    <row r="77" spans="1:11" x14ac:dyDescent="0.25">
      <c r="A77" s="660" t="s">
        <v>40</v>
      </c>
      <c r="B77" s="875">
        <v>42159</v>
      </c>
      <c r="C77" s="856">
        <v>35</v>
      </c>
      <c r="D77" s="857"/>
      <c r="E77" s="876" t="s">
        <v>1011</v>
      </c>
      <c r="F77" s="876" t="s">
        <v>948</v>
      </c>
      <c r="G77" s="660"/>
      <c r="H77" s="660"/>
      <c r="I77" s="660"/>
      <c r="J77" s="660"/>
      <c r="K77" s="661">
        <f t="shared" si="0"/>
        <v>1273.6599999999996</v>
      </c>
    </row>
    <row r="78" spans="1:11" x14ac:dyDescent="0.25">
      <c r="A78" s="660" t="s">
        <v>951</v>
      </c>
      <c r="B78" s="875">
        <v>42160</v>
      </c>
      <c r="C78" s="856">
        <v>58.88</v>
      </c>
      <c r="D78" s="857"/>
      <c r="E78" s="247" t="s">
        <v>129</v>
      </c>
      <c r="F78" s="876" t="s">
        <v>935</v>
      </c>
      <c r="G78" s="660"/>
      <c r="H78" s="660"/>
      <c r="I78" s="660"/>
      <c r="J78" s="660"/>
      <c r="K78" s="661">
        <f t="shared" si="0"/>
        <v>1332.5399999999997</v>
      </c>
    </row>
    <row r="79" spans="1:11" x14ac:dyDescent="0.25">
      <c r="A79" s="660" t="s">
        <v>124</v>
      </c>
      <c r="B79" s="875">
        <v>42163</v>
      </c>
      <c r="C79" s="856"/>
      <c r="D79" s="857">
        <v>6</v>
      </c>
      <c r="E79" s="876" t="s">
        <v>1012</v>
      </c>
      <c r="F79" s="876" t="s">
        <v>935</v>
      </c>
      <c r="G79" s="660"/>
      <c r="H79" s="660"/>
      <c r="I79" s="660"/>
      <c r="J79" s="660"/>
      <c r="K79" s="661">
        <f t="shared" si="0"/>
        <v>1326.5399999999997</v>
      </c>
    </row>
    <row r="80" spans="1:11" x14ac:dyDescent="0.25">
      <c r="A80" s="660" t="s">
        <v>124</v>
      </c>
      <c r="B80" s="875">
        <v>42166</v>
      </c>
      <c r="C80" s="856"/>
      <c r="D80" s="857">
        <v>20</v>
      </c>
      <c r="E80" s="876" t="s">
        <v>1013</v>
      </c>
      <c r="F80" s="876" t="s">
        <v>935</v>
      </c>
      <c r="G80" s="660"/>
      <c r="H80" s="660"/>
      <c r="I80" s="660"/>
      <c r="J80" s="660"/>
      <c r="K80" s="661">
        <f t="shared" si="0"/>
        <v>1306.5399999999997</v>
      </c>
    </row>
    <row r="81" spans="1:11" x14ac:dyDescent="0.25">
      <c r="A81" s="660" t="s">
        <v>951</v>
      </c>
      <c r="B81" s="875">
        <v>42166</v>
      </c>
      <c r="C81" s="856">
        <v>8.93</v>
      </c>
      <c r="D81" s="857"/>
      <c r="E81" s="247" t="s">
        <v>129</v>
      </c>
      <c r="F81" s="876" t="s">
        <v>935</v>
      </c>
      <c r="G81" s="660"/>
      <c r="H81" s="660"/>
      <c r="I81" s="660"/>
      <c r="J81" s="660"/>
      <c r="K81" s="661">
        <f t="shared" si="0"/>
        <v>1315.4699999999998</v>
      </c>
    </row>
    <row r="82" spans="1:11" x14ac:dyDescent="0.25">
      <c r="A82" s="660" t="s">
        <v>124</v>
      </c>
      <c r="B82" s="875">
        <v>42171</v>
      </c>
      <c r="C82" s="856"/>
      <c r="D82" s="857">
        <v>6</v>
      </c>
      <c r="E82" s="876" t="s">
        <v>1014</v>
      </c>
      <c r="F82" s="876" t="s">
        <v>935</v>
      </c>
      <c r="G82" s="660"/>
      <c r="H82" s="660"/>
      <c r="I82" s="660"/>
      <c r="J82" s="660"/>
      <c r="K82" s="661">
        <f t="shared" si="0"/>
        <v>1309.4699999999998</v>
      </c>
    </row>
    <row r="83" spans="1:11" x14ac:dyDescent="0.25">
      <c r="A83" s="660" t="s">
        <v>124</v>
      </c>
      <c r="B83" s="875">
        <v>42172</v>
      </c>
      <c r="C83" s="856"/>
      <c r="D83" s="857">
        <v>20</v>
      </c>
      <c r="E83" s="876" t="s">
        <v>1015</v>
      </c>
      <c r="F83" s="876" t="s">
        <v>935</v>
      </c>
      <c r="G83" s="660"/>
      <c r="H83" s="660"/>
      <c r="I83" s="660"/>
      <c r="J83" s="660"/>
      <c r="K83" s="661">
        <f t="shared" si="0"/>
        <v>1289.4699999999998</v>
      </c>
    </row>
    <row r="84" spans="1:11" x14ac:dyDescent="0.25">
      <c r="A84" s="660" t="s">
        <v>124</v>
      </c>
      <c r="B84" s="875">
        <v>42177</v>
      </c>
      <c r="C84" s="856"/>
      <c r="D84" s="857">
        <v>6</v>
      </c>
      <c r="E84" s="876" t="s">
        <v>1016</v>
      </c>
      <c r="F84" s="876" t="s">
        <v>935</v>
      </c>
      <c r="G84" s="660"/>
      <c r="H84" s="660"/>
      <c r="I84" s="660"/>
      <c r="J84" s="660"/>
      <c r="K84" s="661">
        <f t="shared" si="0"/>
        <v>1283.4699999999998</v>
      </c>
    </row>
    <row r="85" spans="1:11" x14ac:dyDescent="0.25">
      <c r="A85" s="660" t="s">
        <v>7</v>
      </c>
      <c r="B85" s="875">
        <v>42177</v>
      </c>
      <c r="C85" s="856">
        <v>36</v>
      </c>
      <c r="D85" s="857"/>
      <c r="E85" s="876" t="s">
        <v>1017</v>
      </c>
      <c r="F85" s="876" t="s">
        <v>935</v>
      </c>
      <c r="G85" s="660"/>
      <c r="H85" s="660"/>
      <c r="I85" s="660"/>
      <c r="J85" s="660"/>
      <c r="K85" s="661">
        <f t="shared" si="0"/>
        <v>1319.4699999999998</v>
      </c>
    </row>
    <row r="86" spans="1:11" x14ac:dyDescent="0.25">
      <c r="A86" s="660" t="s">
        <v>124</v>
      </c>
      <c r="B86" s="875">
        <v>42179</v>
      </c>
      <c r="C86" s="856"/>
      <c r="D86" s="857">
        <v>20</v>
      </c>
      <c r="E86" s="876" t="s">
        <v>1018</v>
      </c>
      <c r="F86" s="876" t="s">
        <v>935</v>
      </c>
      <c r="G86" s="660"/>
      <c r="H86" s="660"/>
      <c r="I86" s="660"/>
      <c r="J86" s="660"/>
      <c r="K86" s="661">
        <f t="shared" si="0"/>
        <v>1299.4699999999998</v>
      </c>
    </row>
    <row r="87" spans="1:11" x14ac:dyDescent="0.25">
      <c r="A87" s="660" t="s">
        <v>124</v>
      </c>
      <c r="B87" s="875">
        <v>42184</v>
      </c>
      <c r="C87" s="856"/>
      <c r="D87" s="857">
        <v>6</v>
      </c>
      <c r="E87" s="876" t="s">
        <v>1019</v>
      </c>
      <c r="F87" s="876" t="s">
        <v>935</v>
      </c>
      <c r="G87" s="660"/>
      <c r="H87" s="660"/>
      <c r="I87" s="660"/>
      <c r="J87" s="660"/>
      <c r="K87" s="661">
        <f t="shared" si="0"/>
        <v>1293.4699999999998</v>
      </c>
    </row>
    <row r="88" spans="1:11" x14ac:dyDescent="0.25">
      <c r="A88" s="660" t="s">
        <v>964</v>
      </c>
      <c r="B88" s="875">
        <v>42185</v>
      </c>
      <c r="C88" s="856">
        <v>25</v>
      </c>
      <c r="D88" s="857"/>
      <c r="E88" s="876" t="s">
        <v>1021</v>
      </c>
      <c r="F88" s="876" t="s">
        <v>935</v>
      </c>
      <c r="G88" s="660"/>
      <c r="H88" s="660"/>
      <c r="I88" s="660"/>
      <c r="J88" s="660"/>
      <c r="K88" s="661">
        <f t="shared" si="0"/>
        <v>1318.4699999999998</v>
      </c>
    </row>
    <row r="89" spans="1:11" x14ac:dyDescent="0.25">
      <c r="A89" s="660" t="s">
        <v>124</v>
      </c>
      <c r="B89" s="875">
        <v>42185</v>
      </c>
      <c r="C89" s="856"/>
      <c r="D89" s="857">
        <v>20</v>
      </c>
      <c r="E89" s="876" t="s">
        <v>1020</v>
      </c>
      <c r="F89" s="876" t="s">
        <v>935</v>
      </c>
      <c r="G89" s="660"/>
      <c r="H89" s="660"/>
      <c r="I89" s="660"/>
      <c r="J89" s="660"/>
      <c r="K89" s="661">
        <f t="shared" si="0"/>
        <v>1298.4699999999998</v>
      </c>
    </row>
    <row r="90" spans="1:11" x14ac:dyDescent="0.25">
      <c r="A90" s="660" t="s">
        <v>715</v>
      </c>
      <c r="B90" s="875">
        <v>42185</v>
      </c>
      <c r="C90" s="856">
        <v>22</v>
      </c>
      <c r="D90" s="857"/>
      <c r="E90" s="876" t="s">
        <v>1022</v>
      </c>
      <c r="F90" s="876" t="s">
        <v>935</v>
      </c>
      <c r="G90" s="660"/>
      <c r="H90" s="660"/>
      <c r="I90" s="660"/>
      <c r="J90" s="660"/>
      <c r="K90" s="661">
        <f t="shared" si="0"/>
        <v>1320.4699999999998</v>
      </c>
    </row>
    <row r="91" spans="1:11" x14ac:dyDescent="0.25">
      <c r="A91" s="660" t="s">
        <v>951</v>
      </c>
      <c r="B91" s="875">
        <v>42189</v>
      </c>
      <c r="C91" s="856">
        <v>7.71</v>
      </c>
      <c r="D91" s="857"/>
      <c r="E91" s="247" t="s">
        <v>129</v>
      </c>
      <c r="F91" s="876" t="s">
        <v>935</v>
      </c>
      <c r="G91" s="660"/>
      <c r="H91" s="660"/>
      <c r="I91" s="660"/>
      <c r="J91" s="660"/>
      <c r="K91" s="661">
        <f t="shared" si="0"/>
        <v>1328.1799999999998</v>
      </c>
    </row>
    <row r="92" spans="1:11" x14ac:dyDescent="0.25">
      <c r="A92" s="660" t="s">
        <v>124</v>
      </c>
      <c r="B92" s="875">
        <v>42191</v>
      </c>
      <c r="C92" s="856"/>
      <c r="D92" s="857">
        <v>6</v>
      </c>
      <c r="E92" s="876" t="s">
        <v>1023</v>
      </c>
      <c r="F92" s="876" t="s">
        <v>935</v>
      </c>
      <c r="G92" s="660"/>
      <c r="H92" s="660"/>
      <c r="I92" s="660"/>
      <c r="J92" s="660"/>
      <c r="K92" s="661">
        <f t="shared" si="0"/>
        <v>1322.1799999999998</v>
      </c>
    </row>
    <row r="93" spans="1:11" x14ac:dyDescent="0.25">
      <c r="A93" s="660" t="s">
        <v>71</v>
      </c>
      <c r="B93" s="875">
        <v>42190</v>
      </c>
      <c r="C93" s="856">
        <v>50</v>
      </c>
      <c r="D93" s="857"/>
      <c r="E93" s="876" t="s">
        <v>1024</v>
      </c>
      <c r="F93" s="876" t="s">
        <v>935</v>
      </c>
      <c r="G93" s="660"/>
      <c r="H93" s="660"/>
      <c r="I93" s="660"/>
      <c r="J93" s="660"/>
      <c r="K93" s="661">
        <f t="shared" si="0"/>
        <v>1372.1799999999998</v>
      </c>
    </row>
    <row r="94" spans="1:11" x14ac:dyDescent="0.25">
      <c r="A94" s="660" t="s">
        <v>124</v>
      </c>
      <c r="B94" s="875">
        <v>42193</v>
      </c>
      <c r="C94" s="856"/>
      <c r="D94" s="857">
        <v>20</v>
      </c>
      <c r="E94" s="876" t="s">
        <v>1025</v>
      </c>
      <c r="F94" s="876" t="s">
        <v>935</v>
      </c>
      <c r="G94" s="660"/>
      <c r="H94" s="660"/>
      <c r="I94" s="660"/>
      <c r="J94" s="660"/>
      <c r="K94" s="661">
        <f t="shared" si="0"/>
        <v>1352.1799999999998</v>
      </c>
    </row>
    <row r="95" spans="1:11" x14ac:dyDescent="0.25">
      <c r="A95" s="660" t="s">
        <v>124</v>
      </c>
      <c r="B95" s="875">
        <v>42199</v>
      </c>
      <c r="C95" s="856"/>
      <c r="D95" s="857">
        <v>6</v>
      </c>
      <c r="E95" s="876" t="s">
        <v>1026</v>
      </c>
      <c r="F95" s="876" t="s">
        <v>935</v>
      </c>
      <c r="G95" s="660"/>
      <c r="H95" s="660"/>
      <c r="I95" s="660"/>
      <c r="J95" s="660"/>
      <c r="K95" s="661">
        <f t="shared" si="0"/>
        <v>1346.1799999999998</v>
      </c>
    </row>
    <row r="96" spans="1:11" x14ac:dyDescent="0.25">
      <c r="A96" s="660" t="s">
        <v>124</v>
      </c>
      <c r="B96" s="875">
        <v>42201</v>
      </c>
      <c r="C96" s="856"/>
      <c r="D96" s="857">
        <v>20</v>
      </c>
      <c r="E96" s="876" t="s">
        <v>1027</v>
      </c>
      <c r="F96" s="876" t="s">
        <v>935</v>
      </c>
      <c r="G96" s="660"/>
      <c r="H96" s="660"/>
      <c r="I96" s="660"/>
      <c r="J96" s="660"/>
      <c r="K96" s="661">
        <f t="shared" si="0"/>
        <v>1326.1799999999998</v>
      </c>
    </row>
    <row r="97" spans="1:11" x14ac:dyDescent="0.25">
      <c r="A97" s="660" t="s">
        <v>124</v>
      </c>
      <c r="B97" s="875">
        <v>42205</v>
      </c>
      <c r="C97" s="856"/>
      <c r="D97" s="857">
        <v>6</v>
      </c>
      <c r="E97" s="876" t="s">
        <v>1028</v>
      </c>
      <c r="F97" s="876" t="s">
        <v>935</v>
      </c>
      <c r="G97" s="660"/>
      <c r="H97" s="660"/>
      <c r="I97" s="660"/>
      <c r="J97" s="660"/>
      <c r="K97" s="661">
        <f t="shared" si="0"/>
        <v>1320.1799999999998</v>
      </c>
    </row>
    <row r="98" spans="1:11" x14ac:dyDescent="0.25">
      <c r="A98" s="660" t="s">
        <v>124</v>
      </c>
      <c r="B98" s="875">
        <v>42209</v>
      </c>
      <c r="C98" s="856"/>
      <c r="D98" s="857">
        <v>20</v>
      </c>
      <c r="E98" s="876" t="s">
        <v>1029</v>
      </c>
      <c r="F98" s="876" t="s">
        <v>935</v>
      </c>
      <c r="G98" s="660"/>
      <c r="H98" s="660"/>
      <c r="I98" s="660"/>
      <c r="J98" s="660"/>
      <c r="K98" s="661">
        <f t="shared" si="0"/>
        <v>1300.1799999999998</v>
      </c>
    </row>
    <row r="99" spans="1:11" x14ac:dyDescent="0.25">
      <c r="A99" s="660" t="s">
        <v>124</v>
      </c>
      <c r="B99" s="875">
        <v>42213</v>
      </c>
      <c r="C99" s="856"/>
      <c r="D99" s="857">
        <v>6</v>
      </c>
      <c r="E99" s="876" t="s">
        <v>1030</v>
      </c>
      <c r="F99" s="876" t="s">
        <v>935</v>
      </c>
      <c r="G99" s="660"/>
      <c r="H99" s="660"/>
      <c r="I99" s="660"/>
      <c r="J99" s="660"/>
      <c r="K99" s="661">
        <f t="shared" si="0"/>
        <v>1294.1799999999998</v>
      </c>
    </row>
    <row r="100" spans="1:11" x14ac:dyDescent="0.25">
      <c r="A100" s="660" t="s">
        <v>8</v>
      </c>
      <c r="B100" s="875">
        <v>42213</v>
      </c>
      <c r="C100" s="856">
        <v>20</v>
      </c>
      <c r="D100" s="857"/>
      <c r="E100" s="876" t="s">
        <v>1031</v>
      </c>
      <c r="F100" s="876" t="s">
        <v>931</v>
      </c>
      <c r="G100" s="660"/>
      <c r="H100" s="660"/>
      <c r="I100" s="660"/>
      <c r="J100" s="660"/>
      <c r="K100" s="661">
        <f t="shared" si="0"/>
        <v>1314.1799999999998</v>
      </c>
    </row>
    <row r="101" spans="1:11" x14ac:dyDescent="0.25">
      <c r="A101" s="660" t="s">
        <v>124</v>
      </c>
      <c r="B101" s="875">
        <v>42214</v>
      </c>
      <c r="C101" s="856"/>
      <c r="D101" s="857">
        <v>20</v>
      </c>
      <c r="E101" s="876" t="s">
        <v>1032</v>
      </c>
      <c r="F101" s="876" t="s">
        <v>935</v>
      </c>
      <c r="G101" s="660"/>
      <c r="H101" s="660"/>
      <c r="I101" s="660"/>
      <c r="J101" s="660"/>
      <c r="K101" s="661">
        <f t="shared" si="0"/>
        <v>1294.1799999999998</v>
      </c>
    </row>
    <row r="102" spans="1:11" x14ac:dyDescent="0.25">
      <c r="A102" s="660" t="s">
        <v>124</v>
      </c>
      <c r="B102" s="875">
        <v>42219</v>
      </c>
      <c r="C102" s="856"/>
      <c r="D102" s="857">
        <v>6</v>
      </c>
      <c r="E102" s="876" t="s">
        <v>1033</v>
      </c>
      <c r="F102" s="876" t="s">
        <v>935</v>
      </c>
      <c r="G102" s="660"/>
      <c r="H102" s="660"/>
      <c r="I102" s="660"/>
      <c r="J102" s="660"/>
      <c r="K102" s="661">
        <f t="shared" si="0"/>
        <v>1288.1799999999998</v>
      </c>
    </row>
    <row r="103" spans="1:11" x14ac:dyDescent="0.25">
      <c r="A103" s="660" t="s">
        <v>11</v>
      </c>
      <c r="B103" s="875">
        <v>42216</v>
      </c>
      <c r="C103" s="856">
        <v>40</v>
      </c>
      <c r="D103" s="857"/>
      <c r="E103" s="876" t="s">
        <v>1034</v>
      </c>
      <c r="F103" s="876" t="s">
        <v>948</v>
      </c>
      <c r="G103" s="660"/>
      <c r="H103" s="660"/>
      <c r="I103" s="660"/>
      <c r="J103" s="660"/>
      <c r="K103" s="661">
        <f t="shared" si="0"/>
        <v>1328.1799999999998</v>
      </c>
    </row>
    <row r="104" spans="1:11" x14ac:dyDescent="0.25">
      <c r="A104" s="660" t="s">
        <v>945</v>
      </c>
      <c r="B104" s="875">
        <v>42216</v>
      </c>
      <c r="C104" s="856">
        <v>20</v>
      </c>
      <c r="D104" s="857"/>
      <c r="E104" s="876" t="s">
        <v>1031</v>
      </c>
      <c r="F104" s="876" t="s">
        <v>931</v>
      </c>
      <c r="G104" s="660"/>
      <c r="H104" s="660"/>
      <c r="I104" s="660"/>
      <c r="J104" s="660"/>
      <c r="K104" s="661">
        <f t="shared" si="0"/>
        <v>1348.1799999999998</v>
      </c>
    </row>
    <row r="105" spans="1:11" x14ac:dyDescent="0.25">
      <c r="A105" s="660" t="s">
        <v>39</v>
      </c>
      <c r="B105" s="875">
        <v>42220</v>
      </c>
      <c r="C105" s="856">
        <v>65</v>
      </c>
      <c r="D105" s="857"/>
      <c r="E105" s="876" t="s">
        <v>1035</v>
      </c>
      <c r="F105" s="876" t="s">
        <v>948</v>
      </c>
      <c r="G105" s="660"/>
      <c r="H105" s="660"/>
      <c r="I105" s="660"/>
      <c r="J105" s="660"/>
      <c r="K105" s="661">
        <f t="shared" si="0"/>
        <v>1413.1799999999998</v>
      </c>
    </row>
    <row r="106" spans="1:11" x14ac:dyDescent="0.25">
      <c r="A106" s="660" t="s">
        <v>124</v>
      </c>
      <c r="B106" s="875">
        <v>42223</v>
      </c>
      <c r="C106" s="856"/>
      <c r="D106" s="857">
        <v>20</v>
      </c>
      <c r="E106" s="876" t="s">
        <v>1036</v>
      </c>
      <c r="F106" s="876" t="s">
        <v>935</v>
      </c>
      <c r="G106" s="660"/>
      <c r="H106" s="660"/>
      <c r="I106" s="660"/>
      <c r="J106" s="660"/>
      <c r="K106" s="661">
        <f t="shared" si="0"/>
        <v>1393.1799999999998</v>
      </c>
    </row>
    <row r="107" spans="1:11" x14ac:dyDescent="0.25">
      <c r="A107" s="660" t="s">
        <v>124</v>
      </c>
      <c r="B107" s="875">
        <v>42226</v>
      </c>
      <c r="C107" s="856"/>
      <c r="D107" s="857">
        <v>6</v>
      </c>
      <c r="E107" s="876" t="s">
        <v>1037</v>
      </c>
      <c r="F107" s="876" t="s">
        <v>935</v>
      </c>
      <c r="G107" s="660"/>
      <c r="H107" s="660"/>
      <c r="I107" s="660"/>
      <c r="J107" s="660"/>
      <c r="K107" s="661">
        <f t="shared" si="0"/>
        <v>1387.1799999999998</v>
      </c>
    </row>
    <row r="108" spans="1:11" x14ac:dyDescent="0.25">
      <c r="A108" s="660" t="s">
        <v>124</v>
      </c>
      <c r="B108" s="875">
        <v>42229</v>
      </c>
      <c r="C108" s="856"/>
      <c r="D108" s="857">
        <v>20</v>
      </c>
      <c r="E108" s="876" t="s">
        <v>1038</v>
      </c>
      <c r="F108" s="876" t="s">
        <v>935</v>
      </c>
      <c r="G108" s="660"/>
      <c r="H108" s="660"/>
      <c r="I108" s="660"/>
      <c r="J108" s="660"/>
      <c r="K108" s="661">
        <f t="shared" si="0"/>
        <v>1367.1799999999998</v>
      </c>
    </row>
    <row r="109" spans="1:11" x14ac:dyDescent="0.25">
      <c r="A109" s="660" t="s">
        <v>951</v>
      </c>
      <c r="B109" s="875">
        <v>42230</v>
      </c>
      <c r="C109" s="856">
        <v>7.14</v>
      </c>
      <c r="D109" s="857"/>
      <c r="E109" s="247" t="s">
        <v>129</v>
      </c>
      <c r="F109" s="876" t="s">
        <v>935</v>
      </c>
      <c r="G109" s="660"/>
      <c r="H109" s="660"/>
      <c r="I109" s="660"/>
      <c r="J109" s="660"/>
      <c r="K109" s="661">
        <f t="shared" si="0"/>
        <v>1374.32</v>
      </c>
    </row>
    <row r="110" spans="1:11" x14ac:dyDescent="0.25">
      <c r="A110" s="660" t="s">
        <v>124</v>
      </c>
      <c r="B110" s="875">
        <v>42231</v>
      </c>
      <c r="C110" s="856"/>
      <c r="D110" s="857">
        <v>6</v>
      </c>
      <c r="E110" s="876" t="s">
        <v>1039</v>
      </c>
      <c r="F110" s="876" t="s">
        <v>935</v>
      </c>
      <c r="G110" s="660"/>
      <c r="H110" s="660"/>
      <c r="I110" s="660"/>
      <c r="J110" s="660"/>
      <c r="K110" s="661">
        <f t="shared" si="0"/>
        <v>1368.32</v>
      </c>
    </row>
    <row r="111" spans="1:11" x14ac:dyDescent="0.25">
      <c r="A111" s="660" t="s">
        <v>124</v>
      </c>
      <c r="B111" s="875">
        <v>42235</v>
      </c>
      <c r="C111" s="856"/>
      <c r="D111" s="857">
        <v>20</v>
      </c>
      <c r="E111" s="876" t="s">
        <v>1040</v>
      </c>
      <c r="F111" s="876" t="s">
        <v>935</v>
      </c>
      <c r="G111" s="660"/>
      <c r="H111" s="660"/>
      <c r="I111" s="660"/>
      <c r="J111" s="660"/>
      <c r="K111" s="661">
        <f t="shared" si="0"/>
        <v>1348.32</v>
      </c>
    </row>
    <row r="112" spans="1:11" x14ac:dyDescent="0.25">
      <c r="A112" s="660" t="s">
        <v>124</v>
      </c>
      <c r="B112" s="875">
        <v>42240</v>
      </c>
      <c r="C112" s="856"/>
      <c r="D112" s="857">
        <v>6</v>
      </c>
      <c r="E112" s="876" t="s">
        <v>1041</v>
      </c>
      <c r="F112" s="876" t="s">
        <v>935</v>
      </c>
      <c r="G112" s="660"/>
      <c r="H112" s="660"/>
      <c r="I112" s="660"/>
      <c r="J112" s="660"/>
      <c r="K112" s="661">
        <f t="shared" si="0"/>
        <v>1342.32</v>
      </c>
    </row>
    <row r="113" spans="1:11" x14ac:dyDescent="0.25">
      <c r="A113" s="660" t="s">
        <v>124</v>
      </c>
      <c r="B113" s="875">
        <v>42241</v>
      </c>
      <c r="C113" s="856"/>
      <c r="D113" s="857">
        <v>20</v>
      </c>
      <c r="E113" s="876" t="s">
        <v>1042</v>
      </c>
      <c r="F113" s="876" t="s">
        <v>935</v>
      </c>
      <c r="G113" s="660"/>
      <c r="H113" s="660"/>
      <c r="I113" s="660"/>
      <c r="J113" s="660"/>
      <c r="K113" s="661">
        <f t="shared" si="0"/>
        <v>1322.32</v>
      </c>
    </row>
    <row r="114" spans="1:11" x14ac:dyDescent="0.25">
      <c r="A114" s="660" t="s">
        <v>715</v>
      </c>
      <c r="B114" s="875">
        <v>42243</v>
      </c>
      <c r="C114" s="856">
        <v>22.5</v>
      </c>
      <c r="D114" s="857"/>
      <c r="E114" s="876" t="s">
        <v>1043</v>
      </c>
      <c r="F114" s="876" t="s">
        <v>935</v>
      </c>
      <c r="G114" s="660"/>
      <c r="H114" s="660"/>
      <c r="I114" s="660"/>
      <c r="J114" s="660"/>
      <c r="K114" s="661">
        <f t="shared" si="0"/>
        <v>1344.82</v>
      </c>
    </row>
    <row r="115" spans="1:11" x14ac:dyDescent="0.25">
      <c r="A115" s="660" t="s">
        <v>5</v>
      </c>
      <c r="B115" s="875">
        <v>42245</v>
      </c>
      <c r="C115" s="856">
        <v>20</v>
      </c>
      <c r="D115" s="857"/>
      <c r="E115" s="876" t="s">
        <v>1044</v>
      </c>
      <c r="F115" s="876" t="s">
        <v>931</v>
      </c>
      <c r="G115" s="660"/>
      <c r="H115" s="660"/>
      <c r="I115" s="660"/>
      <c r="J115" s="660"/>
      <c r="K115" s="661">
        <f t="shared" si="0"/>
        <v>1364.82</v>
      </c>
    </row>
    <row r="116" spans="1:11" x14ac:dyDescent="0.25">
      <c r="A116" s="660" t="s">
        <v>124</v>
      </c>
      <c r="B116" s="875">
        <v>42247</v>
      </c>
      <c r="C116" s="856"/>
      <c r="D116" s="857">
        <v>6</v>
      </c>
      <c r="E116" s="876" t="s">
        <v>1045</v>
      </c>
      <c r="F116" s="876" t="s">
        <v>935</v>
      </c>
      <c r="G116" s="660"/>
      <c r="H116" s="660"/>
      <c r="I116" s="660"/>
      <c r="J116" s="660"/>
      <c r="K116" s="661">
        <f t="shared" si="0"/>
        <v>1358.82</v>
      </c>
    </row>
    <row r="117" spans="1:11" x14ac:dyDescent="0.25">
      <c r="A117" s="660" t="s">
        <v>124</v>
      </c>
      <c r="B117" s="875">
        <v>42250</v>
      </c>
      <c r="C117" s="856"/>
      <c r="D117" s="857">
        <v>20</v>
      </c>
      <c r="E117" s="876" t="s">
        <v>1046</v>
      </c>
      <c r="F117" s="876" t="s">
        <v>935</v>
      </c>
      <c r="G117" s="660"/>
      <c r="H117" s="660"/>
      <c r="I117" s="660"/>
      <c r="J117" s="660"/>
      <c r="K117" s="661">
        <f t="shared" si="0"/>
        <v>1338.82</v>
      </c>
    </row>
    <row r="118" spans="1:11" x14ac:dyDescent="0.25">
      <c r="A118" s="660" t="s">
        <v>951</v>
      </c>
      <c r="B118" s="875">
        <v>42252</v>
      </c>
      <c r="C118" s="856">
        <v>57.46</v>
      </c>
      <c r="D118" s="857"/>
      <c r="E118" s="247" t="s">
        <v>129</v>
      </c>
      <c r="F118" s="876" t="s">
        <v>935</v>
      </c>
      <c r="G118" s="660"/>
      <c r="H118" s="660"/>
      <c r="I118" s="660"/>
      <c r="J118" s="660"/>
      <c r="K118" s="661">
        <f t="shared" si="0"/>
        <v>1396.28</v>
      </c>
    </row>
    <row r="119" spans="1:11" x14ac:dyDescent="0.25">
      <c r="A119" s="660" t="s">
        <v>124</v>
      </c>
      <c r="B119" s="875">
        <v>42254</v>
      </c>
      <c r="C119" s="856"/>
      <c r="D119" s="857">
        <v>6</v>
      </c>
      <c r="E119" s="876" t="s">
        <v>1047</v>
      </c>
      <c r="F119" s="876" t="s">
        <v>935</v>
      </c>
      <c r="G119" s="660"/>
      <c r="H119" s="660"/>
      <c r="I119" s="660"/>
      <c r="J119" s="660"/>
      <c r="K119" s="661">
        <f t="shared" si="0"/>
        <v>1390.28</v>
      </c>
    </row>
    <row r="120" spans="1:11" x14ac:dyDescent="0.25">
      <c r="A120" s="660" t="s">
        <v>124</v>
      </c>
      <c r="B120" s="875">
        <v>42257</v>
      </c>
      <c r="C120" s="856"/>
      <c r="D120" s="857">
        <v>20</v>
      </c>
      <c r="E120" s="876" t="s">
        <v>1048</v>
      </c>
      <c r="F120" s="876" t="s">
        <v>935</v>
      </c>
      <c r="G120" s="660"/>
      <c r="H120" s="660"/>
      <c r="I120" s="660"/>
      <c r="J120" s="660"/>
      <c r="K120" s="661">
        <f t="shared" si="0"/>
        <v>1370.28</v>
      </c>
    </row>
    <row r="121" spans="1:11" x14ac:dyDescent="0.25">
      <c r="A121" s="660" t="s">
        <v>124</v>
      </c>
      <c r="B121" s="875">
        <v>42261</v>
      </c>
      <c r="C121" s="856"/>
      <c r="D121" s="857">
        <v>6</v>
      </c>
      <c r="E121" s="876" t="s">
        <v>1049</v>
      </c>
      <c r="F121" s="876" t="s">
        <v>935</v>
      </c>
      <c r="G121" s="660"/>
      <c r="H121" s="660"/>
      <c r="I121" s="660"/>
      <c r="J121" s="660"/>
      <c r="K121" s="661">
        <f t="shared" si="0"/>
        <v>1364.28</v>
      </c>
    </row>
    <row r="122" spans="1:11" x14ac:dyDescent="0.25">
      <c r="A122" s="660" t="s">
        <v>124</v>
      </c>
      <c r="B122" s="875">
        <v>42263</v>
      </c>
      <c r="C122" s="856"/>
      <c r="D122" s="857">
        <v>20</v>
      </c>
      <c r="E122" s="876" t="s">
        <v>1050</v>
      </c>
      <c r="F122" s="876" t="s">
        <v>935</v>
      </c>
      <c r="G122" s="660"/>
      <c r="H122" s="660"/>
      <c r="I122" s="660"/>
      <c r="J122" s="660"/>
      <c r="K122" s="661">
        <f t="shared" si="0"/>
        <v>1344.28</v>
      </c>
    </row>
    <row r="123" spans="1:11" x14ac:dyDescent="0.25">
      <c r="A123" s="660" t="s">
        <v>8</v>
      </c>
      <c r="B123" s="875">
        <v>42265</v>
      </c>
      <c r="C123" s="856">
        <v>20</v>
      </c>
      <c r="D123" s="857"/>
      <c r="E123" s="876" t="s">
        <v>1044</v>
      </c>
      <c r="F123" s="876" t="s">
        <v>931</v>
      </c>
      <c r="G123" s="660"/>
      <c r="H123" s="660"/>
      <c r="I123" s="660"/>
      <c r="J123" s="660"/>
      <c r="K123" s="661">
        <f t="shared" si="0"/>
        <v>1364.28</v>
      </c>
    </row>
    <row r="124" spans="1:11" x14ac:dyDescent="0.25">
      <c r="A124" s="660" t="s">
        <v>124</v>
      </c>
      <c r="B124" s="875">
        <v>42269</v>
      </c>
      <c r="C124" s="856"/>
      <c r="D124" s="857">
        <v>6</v>
      </c>
      <c r="E124" s="876" t="s">
        <v>1051</v>
      </c>
      <c r="F124" s="876" t="s">
        <v>935</v>
      </c>
      <c r="G124" s="660"/>
      <c r="H124" s="660"/>
      <c r="I124" s="660"/>
      <c r="J124" s="660"/>
      <c r="K124" s="661">
        <f t="shared" si="0"/>
        <v>1358.28</v>
      </c>
    </row>
    <row r="125" spans="1:11" x14ac:dyDescent="0.25">
      <c r="A125" s="660" t="s">
        <v>124</v>
      </c>
      <c r="B125" s="875">
        <v>42271</v>
      </c>
      <c r="C125" s="856"/>
      <c r="D125" s="857">
        <v>20</v>
      </c>
      <c r="E125" s="876" t="s">
        <v>1052</v>
      </c>
      <c r="F125" s="876" t="s">
        <v>935</v>
      </c>
      <c r="G125" s="660"/>
      <c r="H125" s="660"/>
      <c r="I125" s="660"/>
      <c r="J125" s="660"/>
      <c r="K125" s="661">
        <f t="shared" si="0"/>
        <v>1338.28</v>
      </c>
    </row>
    <row r="126" spans="1:11" x14ac:dyDescent="0.25">
      <c r="A126" s="660" t="s">
        <v>951</v>
      </c>
      <c r="B126" s="875">
        <v>42273</v>
      </c>
      <c r="C126" s="856">
        <v>52.38</v>
      </c>
      <c r="D126" s="857"/>
      <c r="E126" s="247" t="s">
        <v>129</v>
      </c>
      <c r="F126" s="876" t="s">
        <v>935</v>
      </c>
      <c r="G126" s="660"/>
      <c r="H126" s="660"/>
      <c r="I126" s="660"/>
      <c r="J126" s="660"/>
      <c r="K126" s="661">
        <f t="shared" si="0"/>
        <v>1390.66</v>
      </c>
    </row>
    <row r="127" spans="1:11" x14ac:dyDescent="0.25">
      <c r="A127" s="660" t="s">
        <v>14</v>
      </c>
      <c r="B127" s="875">
        <v>42273</v>
      </c>
      <c r="C127" s="856">
        <v>10</v>
      </c>
      <c r="D127" s="857"/>
      <c r="E127" s="876" t="s">
        <v>1053</v>
      </c>
      <c r="F127" s="876" t="s">
        <v>931</v>
      </c>
      <c r="G127" s="660"/>
      <c r="H127" s="660"/>
      <c r="I127" s="660"/>
      <c r="J127" s="660"/>
      <c r="K127" s="661">
        <f t="shared" si="0"/>
        <v>1400.66</v>
      </c>
    </row>
    <row r="128" spans="1:11" x14ac:dyDescent="0.25">
      <c r="A128" s="660" t="s">
        <v>124</v>
      </c>
      <c r="B128" s="875">
        <v>42273</v>
      </c>
      <c r="C128" s="856"/>
      <c r="D128" s="857">
        <v>6</v>
      </c>
      <c r="E128" s="876" t="s">
        <v>1054</v>
      </c>
      <c r="F128" s="876" t="s">
        <v>935</v>
      </c>
      <c r="G128" s="660"/>
      <c r="H128" s="660"/>
      <c r="I128" s="660"/>
      <c r="J128" s="660"/>
      <c r="K128" s="661">
        <f t="shared" si="0"/>
        <v>1394.66</v>
      </c>
    </row>
    <row r="129" spans="1:11" x14ac:dyDescent="0.25">
      <c r="A129" s="660" t="s">
        <v>13</v>
      </c>
      <c r="B129" s="875">
        <v>42275</v>
      </c>
      <c r="C129" s="856">
        <v>32.5</v>
      </c>
      <c r="D129" s="857"/>
      <c r="E129" s="876" t="s">
        <v>1055</v>
      </c>
      <c r="F129" s="876" t="s">
        <v>948</v>
      </c>
      <c r="G129" s="660"/>
      <c r="H129" s="660"/>
      <c r="I129" s="660"/>
      <c r="J129" s="660"/>
      <c r="K129" s="661">
        <f t="shared" si="0"/>
        <v>1427.16</v>
      </c>
    </row>
    <row r="130" spans="1:11" x14ac:dyDescent="0.25">
      <c r="A130" s="660" t="s">
        <v>124</v>
      </c>
      <c r="B130" s="875">
        <v>42277</v>
      </c>
      <c r="C130" s="856"/>
      <c r="D130" s="857">
        <v>20</v>
      </c>
      <c r="E130" s="876" t="s">
        <v>1056</v>
      </c>
      <c r="F130" s="876" t="s">
        <v>935</v>
      </c>
      <c r="G130" s="660"/>
      <c r="H130" s="660"/>
      <c r="I130" s="660"/>
      <c r="J130" s="660"/>
      <c r="K130" s="661">
        <f t="shared" si="0"/>
        <v>1407.16</v>
      </c>
    </row>
    <row r="131" spans="1:11" x14ac:dyDescent="0.25">
      <c r="A131" s="660" t="s">
        <v>964</v>
      </c>
      <c r="B131" s="875">
        <v>42277</v>
      </c>
      <c r="C131" s="856">
        <v>28.5</v>
      </c>
      <c r="D131" s="857"/>
      <c r="E131" s="876" t="s">
        <v>1057</v>
      </c>
      <c r="F131" s="876" t="s">
        <v>948</v>
      </c>
      <c r="G131" s="660"/>
      <c r="H131" s="660"/>
      <c r="I131" s="660"/>
      <c r="J131" s="660"/>
      <c r="K131" s="661">
        <f t="shared" si="0"/>
        <v>1435.66</v>
      </c>
    </row>
    <row r="132" spans="1:11" x14ac:dyDescent="0.25">
      <c r="A132" s="660" t="s">
        <v>124</v>
      </c>
      <c r="B132" s="875">
        <v>42283</v>
      </c>
      <c r="C132" s="856"/>
      <c r="D132" s="857">
        <v>6</v>
      </c>
      <c r="E132" s="876" t="s">
        <v>1058</v>
      </c>
      <c r="F132" s="876" t="s">
        <v>935</v>
      </c>
      <c r="G132" s="660"/>
      <c r="H132" s="660"/>
      <c r="I132" s="660"/>
      <c r="J132" s="660"/>
      <c r="K132" s="661">
        <f t="shared" si="0"/>
        <v>1429.66</v>
      </c>
    </row>
    <row r="133" spans="1:11" x14ac:dyDescent="0.25">
      <c r="A133" s="660" t="s">
        <v>124</v>
      </c>
      <c r="B133" s="875">
        <v>42286</v>
      </c>
      <c r="C133" s="856"/>
      <c r="D133" s="857">
        <v>20</v>
      </c>
      <c r="E133" s="876" t="s">
        <v>1059</v>
      </c>
      <c r="F133" s="876" t="s">
        <v>935</v>
      </c>
      <c r="G133" s="660"/>
      <c r="H133" s="660"/>
      <c r="I133" s="660"/>
      <c r="J133" s="660"/>
      <c r="K133" s="661">
        <f t="shared" si="0"/>
        <v>1409.66</v>
      </c>
    </row>
    <row r="134" spans="1:11" x14ac:dyDescent="0.25">
      <c r="A134" s="660" t="s">
        <v>124</v>
      </c>
      <c r="B134" s="875">
        <v>42289</v>
      </c>
      <c r="C134" s="856"/>
      <c r="D134" s="857">
        <v>6</v>
      </c>
      <c r="E134" s="876" t="s">
        <v>1060</v>
      </c>
      <c r="F134" s="876" t="s">
        <v>935</v>
      </c>
      <c r="G134" s="660"/>
      <c r="H134" s="660"/>
      <c r="I134" s="660"/>
      <c r="J134" s="660"/>
      <c r="K134" s="661">
        <f t="shared" si="0"/>
        <v>1403.66</v>
      </c>
    </row>
    <row r="135" spans="1:11" x14ac:dyDescent="0.25">
      <c r="A135" s="660" t="s">
        <v>124</v>
      </c>
      <c r="B135" s="875">
        <v>42293</v>
      </c>
      <c r="C135" s="856"/>
      <c r="D135" s="857">
        <v>20</v>
      </c>
      <c r="E135" s="876" t="s">
        <v>1061</v>
      </c>
      <c r="F135" s="876" t="s">
        <v>935</v>
      </c>
      <c r="G135" s="660"/>
      <c r="H135" s="660"/>
      <c r="I135" s="660"/>
      <c r="J135" s="660"/>
      <c r="K135" s="661">
        <f t="shared" si="0"/>
        <v>1383.66</v>
      </c>
    </row>
    <row r="136" spans="1:11" x14ac:dyDescent="0.25">
      <c r="A136" s="660" t="s">
        <v>124</v>
      </c>
      <c r="B136" s="875">
        <v>42297</v>
      </c>
      <c r="C136" s="856"/>
      <c r="D136" s="857">
        <v>6</v>
      </c>
      <c r="E136" s="876" t="s">
        <v>1062</v>
      </c>
      <c r="F136" s="876" t="s">
        <v>935</v>
      </c>
      <c r="G136" s="660"/>
      <c r="H136" s="660"/>
      <c r="I136" s="660"/>
      <c r="J136" s="660"/>
      <c r="K136" s="661">
        <f t="shared" si="0"/>
        <v>1377.66</v>
      </c>
    </row>
    <row r="137" spans="1:11" x14ac:dyDescent="0.25">
      <c r="A137" s="660" t="s">
        <v>124</v>
      </c>
      <c r="B137" s="875">
        <v>42299</v>
      </c>
      <c r="C137" s="856"/>
      <c r="D137" s="857">
        <v>20</v>
      </c>
      <c r="E137" s="876" t="s">
        <v>1063</v>
      </c>
      <c r="F137" s="876" t="s">
        <v>935</v>
      </c>
      <c r="G137" s="660"/>
      <c r="H137" s="660"/>
      <c r="I137" s="660"/>
      <c r="J137" s="660"/>
      <c r="K137" s="661">
        <f t="shared" si="0"/>
        <v>1357.66</v>
      </c>
    </row>
    <row r="138" spans="1:11" x14ac:dyDescent="0.25">
      <c r="A138" s="660" t="s">
        <v>11</v>
      </c>
      <c r="B138" s="875">
        <v>42300</v>
      </c>
      <c r="C138" s="856">
        <v>50</v>
      </c>
      <c r="D138" s="857"/>
      <c r="E138" s="876" t="s">
        <v>1065</v>
      </c>
      <c r="F138" s="876" t="s">
        <v>948</v>
      </c>
      <c r="G138" s="660"/>
      <c r="H138" s="660"/>
      <c r="I138" s="660"/>
      <c r="J138" s="660"/>
      <c r="K138" s="661">
        <f t="shared" si="0"/>
        <v>1407.66</v>
      </c>
    </row>
    <row r="139" spans="1:11" x14ac:dyDescent="0.25">
      <c r="A139" s="660" t="s">
        <v>124</v>
      </c>
      <c r="B139" s="875">
        <v>42301</v>
      </c>
      <c r="C139" s="856"/>
      <c r="D139" s="857">
        <v>6</v>
      </c>
      <c r="E139" s="876" t="s">
        <v>1064</v>
      </c>
      <c r="F139" s="876" t="s">
        <v>935</v>
      </c>
      <c r="G139" s="660"/>
      <c r="H139" s="660"/>
      <c r="I139" s="660"/>
      <c r="J139" s="660"/>
      <c r="K139" s="661">
        <f t="shared" si="0"/>
        <v>1401.66</v>
      </c>
    </row>
    <row r="140" spans="1:11" x14ac:dyDescent="0.25">
      <c r="A140" s="660" t="s">
        <v>124</v>
      </c>
      <c r="B140" s="875">
        <v>42305</v>
      </c>
      <c r="C140" s="856"/>
      <c r="D140" s="857">
        <v>20</v>
      </c>
      <c r="E140" s="876" t="s">
        <v>1066</v>
      </c>
      <c r="F140" s="876" t="s">
        <v>935</v>
      </c>
      <c r="G140" s="660"/>
      <c r="H140" s="660"/>
      <c r="I140" s="660"/>
      <c r="J140" s="660"/>
      <c r="K140" s="661">
        <f t="shared" si="0"/>
        <v>1381.66</v>
      </c>
    </row>
    <row r="141" spans="1:11" x14ac:dyDescent="0.25">
      <c r="A141" s="660" t="s">
        <v>951</v>
      </c>
      <c r="B141" s="875">
        <v>42307</v>
      </c>
      <c r="C141" s="856">
        <v>48.4</v>
      </c>
      <c r="D141" s="857"/>
      <c r="E141" s="247" t="s">
        <v>129</v>
      </c>
      <c r="F141" s="876" t="s">
        <v>935</v>
      </c>
      <c r="G141" s="660"/>
      <c r="H141" s="660"/>
      <c r="I141" s="660"/>
      <c r="J141" s="660"/>
      <c r="K141" s="661">
        <f t="shared" si="0"/>
        <v>1430.0600000000002</v>
      </c>
    </row>
    <row r="142" spans="1:11" x14ac:dyDescent="0.25">
      <c r="A142" s="660" t="s">
        <v>11</v>
      </c>
      <c r="B142" s="875">
        <v>42308</v>
      </c>
      <c r="C142" s="856">
        <v>10</v>
      </c>
      <c r="D142" s="857"/>
      <c r="E142" s="876" t="s">
        <v>1067</v>
      </c>
      <c r="F142" s="876" t="s">
        <v>931</v>
      </c>
      <c r="G142" s="660"/>
      <c r="H142" s="660"/>
      <c r="I142" s="660"/>
      <c r="J142" s="660"/>
      <c r="K142" s="661">
        <f t="shared" si="0"/>
        <v>1440.0600000000002</v>
      </c>
    </row>
    <row r="143" spans="1:11" x14ac:dyDescent="0.25">
      <c r="A143" s="660" t="s">
        <v>715</v>
      </c>
      <c r="B143" s="875">
        <v>42308</v>
      </c>
      <c r="C143" s="856">
        <v>10</v>
      </c>
      <c r="D143" s="857"/>
      <c r="E143" s="876" t="s">
        <v>1068</v>
      </c>
      <c r="F143" s="876" t="s">
        <v>935</v>
      </c>
      <c r="G143" s="660"/>
      <c r="H143" s="660"/>
      <c r="I143" s="660"/>
      <c r="J143" s="660"/>
      <c r="K143" s="661">
        <f t="shared" si="0"/>
        <v>1450.0600000000002</v>
      </c>
    </row>
    <row r="144" spans="1:11" x14ac:dyDescent="0.25">
      <c r="A144" s="660" t="s">
        <v>124</v>
      </c>
      <c r="B144" s="875">
        <v>42310</v>
      </c>
      <c r="C144" s="856"/>
      <c r="D144" s="857">
        <v>6</v>
      </c>
      <c r="E144" s="876" t="s">
        <v>1069</v>
      </c>
      <c r="F144" s="876" t="s">
        <v>935</v>
      </c>
      <c r="G144" s="660"/>
      <c r="H144" s="660"/>
      <c r="I144" s="660"/>
      <c r="J144" s="660"/>
      <c r="K144" s="661">
        <f t="shared" si="0"/>
        <v>1444.0600000000002</v>
      </c>
    </row>
    <row r="145" spans="1:11" x14ac:dyDescent="0.25">
      <c r="A145" s="660" t="s">
        <v>951</v>
      </c>
      <c r="B145" s="875">
        <v>42311</v>
      </c>
      <c r="C145" s="856">
        <v>9.5</v>
      </c>
      <c r="D145" s="857"/>
      <c r="E145" s="247" t="s">
        <v>129</v>
      </c>
      <c r="F145" s="876" t="s">
        <v>935</v>
      </c>
      <c r="G145" s="660"/>
      <c r="H145" s="660"/>
      <c r="I145" s="660"/>
      <c r="J145" s="660"/>
      <c r="K145" s="661">
        <f t="shared" si="0"/>
        <v>1453.5600000000002</v>
      </c>
    </row>
    <row r="146" spans="1:11" x14ac:dyDescent="0.25">
      <c r="A146" s="660" t="s">
        <v>124</v>
      </c>
      <c r="B146" s="875">
        <v>42312</v>
      </c>
      <c r="C146" s="856"/>
      <c r="D146" s="857">
        <v>20</v>
      </c>
      <c r="E146" s="876" t="s">
        <v>1070</v>
      </c>
      <c r="F146" s="876" t="s">
        <v>935</v>
      </c>
      <c r="G146" s="660"/>
      <c r="H146" s="660"/>
      <c r="I146" s="660"/>
      <c r="J146" s="660"/>
      <c r="K146" s="661">
        <f t="shared" si="0"/>
        <v>1433.5600000000002</v>
      </c>
    </row>
    <row r="147" spans="1:11" x14ac:dyDescent="0.25">
      <c r="A147" s="660" t="s">
        <v>124</v>
      </c>
      <c r="B147" s="875">
        <v>42317</v>
      </c>
      <c r="C147" s="856"/>
      <c r="D147" s="857">
        <v>6</v>
      </c>
      <c r="E147" s="876" t="s">
        <v>1071</v>
      </c>
      <c r="F147" s="876" t="s">
        <v>935</v>
      </c>
      <c r="G147" s="660"/>
      <c r="H147" s="660"/>
      <c r="I147" s="660"/>
      <c r="J147" s="660"/>
      <c r="K147" s="661">
        <f t="shared" si="0"/>
        <v>1427.5600000000002</v>
      </c>
    </row>
    <row r="148" spans="1:11" x14ac:dyDescent="0.25">
      <c r="A148" s="660" t="s">
        <v>124</v>
      </c>
      <c r="B148" s="875">
        <v>42319</v>
      </c>
      <c r="C148" s="856"/>
      <c r="D148" s="857">
        <v>20</v>
      </c>
      <c r="E148" s="876" t="s">
        <v>1072</v>
      </c>
      <c r="F148" s="876" t="s">
        <v>935</v>
      </c>
      <c r="G148" s="660"/>
      <c r="H148" s="660"/>
      <c r="I148" s="660"/>
      <c r="J148" s="660"/>
      <c r="K148" s="661">
        <f t="shared" si="0"/>
        <v>1407.5600000000002</v>
      </c>
    </row>
    <row r="149" spans="1:11" x14ac:dyDescent="0.25">
      <c r="A149" s="660" t="s">
        <v>124</v>
      </c>
      <c r="B149" s="875">
        <v>42324</v>
      </c>
      <c r="C149" s="856"/>
      <c r="D149" s="857">
        <v>6</v>
      </c>
      <c r="E149" s="876" t="s">
        <v>1073</v>
      </c>
      <c r="F149" s="876" t="s">
        <v>935</v>
      </c>
      <c r="G149" s="660"/>
      <c r="H149" s="660"/>
      <c r="I149" s="660"/>
      <c r="J149" s="660"/>
      <c r="K149" s="661">
        <f t="shared" si="0"/>
        <v>1401.5600000000002</v>
      </c>
    </row>
    <row r="150" spans="1:11" x14ac:dyDescent="0.25">
      <c r="A150" s="660" t="s">
        <v>124</v>
      </c>
      <c r="B150" s="875">
        <v>42326</v>
      </c>
      <c r="C150" s="856"/>
      <c r="D150" s="857">
        <v>20</v>
      </c>
      <c r="E150" s="876" t="s">
        <v>1074</v>
      </c>
      <c r="F150" s="876" t="s">
        <v>935</v>
      </c>
      <c r="G150" s="660"/>
      <c r="H150" s="660"/>
      <c r="I150" s="660"/>
      <c r="J150" s="660"/>
      <c r="K150" s="661">
        <f t="shared" si="0"/>
        <v>1381.5600000000002</v>
      </c>
    </row>
    <row r="151" spans="1:11" x14ac:dyDescent="0.25">
      <c r="A151" s="660" t="s">
        <v>5</v>
      </c>
      <c r="B151" s="875">
        <v>42328</v>
      </c>
      <c r="C151" s="856">
        <v>10</v>
      </c>
      <c r="D151" s="857"/>
      <c r="E151" s="876" t="s">
        <v>1075</v>
      </c>
      <c r="F151" s="876" t="s">
        <v>931</v>
      </c>
      <c r="G151" s="660"/>
      <c r="H151" s="660"/>
      <c r="I151" s="660"/>
      <c r="J151" s="660"/>
      <c r="K151" s="661">
        <f t="shared" si="0"/>
        <v>1391.5600000000002</v>
      </c>
    </row>
    <row r="152" spans="1:11" x14ac:dyDescent="0.25">
      <c r="A152" s="660" t="s">
        <v>14</v>
      </c>
      <c r="B152" s="875">
        <v>42328</v>
      </c>
      <c r="C152" s="856">
        <v>10</v>
      </c>
      <c r="D152" s="857"/>
      <c r="E152" s="876" t="s">
        <v>952</v>
      </c>
      <c r="F152" s="876" t="s">
        <v>931</v>
      </c>
      <c r="G152" s="660"/>
      <c r="H152" s="660"/>
      <c r="I152" s="660"/>
      <c r="J152" s="660"/>
      <c r="K152" s="661">
        <f t="shared" si="0"/>
        <v>1401.5600000000002</v>
      </c>
    </row>
    <row r="153" spans="1:11" x14ac:dyDescent="0.25">
      <c r="A153" s="660" t="s">
        <v>8</v>
      </c>
      <c r="B153" s="875">
        <v>42328</v>
      </c>
      <c r="C153" s="856">
        <v>10</v>
      </c>
      <c r="D153" s="857"/>
      <c r="E153" s="876" t="s">
        <v>1075</v>
      </c>
      <c r="F153" s="876" t="s">
        <v>931</v>
      </c>
      <c r="G153" s="660"/>
      <c r="H153" s="660"/>
      <c r="I153" s="660"/>
      <c r="J153" s="660"/>
      <c r="K153" s="661">
        <f t="shared" si="0"/>
        <v>1411.5600000000002</v>
      </c>
    </row>
    <row r="154" spans="1:11" x14ac:dyDescent="0.25">
      <c r="A154" s="660" t="s">
        <v>1076</v>
      </c>
      <c r="B154" s="875">
        <v>42328</v>
      </c>
      <c r="C154" s="856"/>
      <c r="D154" s="857">
        <v>266.7</v>
      </c>
      <c r="E154" s="876" t="s">
        <v>1077</v>
      </c>
      <c r="F154" s="876" t="s">
        <v>931</v>
      </c>
      <c r="G154" s="660"/>
      <c r="H154" s="660"/>
      <c r="I154" s="660"/>
      <c r="J154" s="660"/>
      <c r="K154" s="661">
        <f t="shared" si="0"/>
        <v>1144.8600000000001</v>
      </c>
    </row>
    <row r="155" spans="1:11" x14ac:dyDescent="0.25">
      <c r="A155" s="660" t="s">
        <v>124</v>
      </c>
      <c r="B155" s="875">
        <v>42331</v>
      </c>
      <c r="C155" s="856"/>
      <c r="D155" s="857">
        <v>6</v>
      </c>
      <c r="E155" s="876" t="s">
        <v>1078</v>
      </c>
      <c r="F155" s="876" t="s">
        <v>935</v>
      </c>
      <c r="G155" s="660"/>
      <c r="H155" s="660"/>
      <c r="I155" s="660"/>
      <c r="J155" s="660"/>
      <c r="K155" s="661">
        <f t="shared" si="0"/>
        <v>1138.8600000000001</v>
      </c>
    </row>
    <row r="156" spans="1:11" x14ac:dyDescent="0.25">
      <c r="A156" s="660" t="s">
        <v>124</v>
      </c>
      <c r="B156" s="875">
        <v>42333</v>
      </c>
      <c r="C156" s="856"/>
      <c r="D156" s="857">
        <v>20</v>
      </c>
      <c r="E156" s="876" t="s">
        <v>1079</v>
      </c>
      <c r="F156" s="876" t="s">
        <v>935</v>
      </c>
      <c r="G156" s="660"/>
      <c r="H156" s="660"/>
      <c r="I156" s="660"/>
      <c r="J156" s="660"/>
      <c r="K156" s="661">
        <f t="shared" si="0"/>
        <v>1118.8600000000001</v>
      </c>
    </row>
    <row r="157" spans="1:11" x14ac:dyDescent="0.25">
      <c r="A157" s="660" t="s">
        <v>124</v>
      </c>
      <c r="B157" s="875">
        <v>42338</v>
      </c>
      <c r="C157" s="856"/>
      <c r="D157" s="857">
        <v>6</v>
      </c>
      <c r="E157" s="876" t="s">
        <v>1080</v>
      </c>
      <c r="F157" s="876" t="s">
        <v>935</v>
      </c>
      <c r="G157" s="660"/>
      <c r="H157" s="660"/>
      <c r="I157" s="660"/>
      <c r="J157" s="660"/>
      <c r="K157" s="661">
        <f t="shared" si="0"/>
        <v>1112.8600000000001</v>
      </c>
    </row>
    <row r="158" spans="1:11" x14ac:dyDescent="0.25">
      <c r="A158" s="660" t="s">
        <v>715</v>
      </c>
      <c r="B158" s="875">
        <v>42338</v>
      </c>
      <c r="C158" s="856">
        <v>10.5</v>
      </c>
      <c r="D158" s="857"/>
      <c r="E158" s="876" t="s">
        <v>1081</v>
      </c>
      <c r="F158" s="876" t="s">
        <v>935</v>
      </c>
      <c r="G158" s="660"/>
      <c r="H158" s="660"/>
      <c r="I158" s="660"/>
      <c r="J158" s="660"/>
      <c r="K158" s="661">
        <f t="shared" si="0"/>
        <v>1123.3600000000001</v>
      </c>
    </row>
    <row r="159" spans="1:11" x14ac:dyDescent="0.25">
      <c r="A159" s="660" t="s">
        <v>71</v>
      </c>
      <c r="B159" s="875">
        <v>42338</v>
      </c>
      <c r="C159" s="856">
        <v>60</v>
      </c>
      <c r="D159" s="857"/>
      <c r="E159" s="876" t="s">
        <v>1082</v>
      </c>
      <c r="F159" s="876" t="s">
        <v>948</v>
      </c>
      <c r="G159" s="660"/>
      <c r="H159" s="660"/>
      <c r="I159" s="660"/>
      <c r="J159" s="660"/>
      <c r="K159" s="661">
        <f t="shared" si="0"/>
        <v>1183.3600000000001</v>
      </c>
    </row>
    <row r="160" spans="1:11" x14ac:dyDescent="0.25">
      <c r="A160" s="660" t="s">
        <v>124</v>
      </c>
      <c r="B160" s="875">
        <v>42341</v>
      </c>
      <c r="C160" s="856"/>
      <c r="D160" s="857">
        <v>20</v>
      </c>
      <c r="E160" s="876" t="s">
        <v>1084</v>
      </c>
      <c r="F160" s="876" t="s">
        <v>935</v>
      </c>
      <c r="G160" s="660"/>
      <c r="H160" s="660"/>
      <c r="I160" s="660"/>
      <c r="J160" s="660"/>
      <c r="K160" s="661">
        <f t="shared" si="0"/>
        <v>1163.3600000000001</v>
      </c>
    </row>
    <row r="161" spans="1:11" x14ac:dyDescent="0.25">
      <c r="A161" s="660" t="s">
        <v>124</v>
      </c>
      <c r="B161" s="875">
        <v>42345</v>
      </c>
      <c r="C161" s="856"/>
      <c r="D161" s="857">
        <v>6</v>
      </c>
      <c r="E161" s="876" t="s">
        <v>1085</v>
      </c>
      <c r="F161" s="876" t="s">
        <v>935</v>
      </c>
      <c r="G161" s="660"/>
      <c r="H161" s="660"/>
      <c r="I161" s="660"/>
      <c r="J161" s="660"/>
      <c r="K161" s="661">
        <f t="shared" si="0"/>
        <v>1157.3600000000001</v>
      </c>
    </row>
    <row r="162" spans="1:11" x14ac:dyDescent="0.25">
      <c r="A162" s="660" t="s">
        <v>124</v>
      </c>
      <c r="B162" s="875">
        <v>42347</v>
      </c>
      <c r="C162" s="856"/>
      <c r="D162" s="857">
        <v>20</v>
      </c>
      <c r="E162" s="876" t="s">
        <v>1086</v>
      </c>
      <c r="F162" s="876" t="s">
        <v>935</v>
      </c>
      <c r="G162" s="660"/>
      <c r="H162" s="660"/>
      <c r="I162" s="660"/>
      <c r="J162" s="660"/>
      <c r="K162" s="661">
        <f t="shared" si="0"/>
        <v>1137.3600000000001</v>
      </c>
    </row>
    <row r="163" spans="1:11" x14ac:dyDescent="0.25">
      <c r="A163" s="660" t="s">
        <v>124</v>
      </c>
      <c r="B163" s="875">
        <v>42350</v>
      </c>
      <c r="C163" s="856"/>
      <c r="D163" s="857">
        <v>6</v>
      </c>
      <c r="E163" s="876" t="s">
        <v>1087</v>
      </c>
      <c r="F163" s="876" t="s">
        <v>935</v>
      </c>
      <c r="G163" s="660"/>
      <c r="H163" s="660"/>
      <c r="I163" s="660"/>
      <c r="J163" s="660"/>
      <c r="K163" s="661">
        <f t="shared" si="0"/>
        <v>1131.3600000000001</v>
      </c>
    </row>
    <row r="164" spans="1:11" x14ac:dyDescent="0.25">
      <c r="A164" s="660" t="s">
        <v>7</v>
      </c>
      <c r="B164" s="875">
        <v>42354</v>
      </c>
      <c r="C164" s="856">
        <v>100</v>
      </c>
      <c r="D164" s="857"/>
      <c r="E164" s="876" t="s">
        <v>1091</v>
      </c>
      <c r="F164" s="876" t="s">
        <v>948</v>
      </c>
      <c r="G164" s="660"/>
      <c r="H164" s="660"/>
      <c r="I164" s="660"/>
      <c r="J164" s="660"/>
      <c r="K164" s="661">
        <f t="shared" si="0"/>
        <v>1231.3600000000001</v>
      </c>
    </row>
    <row r="165" spans="1:11" x14ac:dyDescent="0.25">
      <c r="A165" s="660" t="s">
        <v>124</v>
      </c>
      <c r="B165" s="875">
        <v>42354</v>
      </c>
      <c r="C165" s="856"/>
      <c r="D165" s="857">
        <v>20</v>
      </c>
      <c r="E165" s="876" t="s">
        <v>1089</v>
      </c>
      <c r="F165" s="876" t="s">
        <v>935</v>
      </c>
      <c r="G165" s="660"/>
      <c r="H165" s="660"/>
      <c r="I165" s="660"/>
      <c r="J165" s="660"/>
      <c r="K165" s="661">
        <f t="shared" si="0"/>
        <v>1211.3600000000001</v>
      </c>
    </row>
    <row r="166" spans="1:11" x14ac:dyDescent="0.25">
      <c r="A166" s="660" t="s">
        <v>951</v>
      </c>
      <c r="B166" s="875">
        <v>42354</v>
      </c>
      <c r="C166" s="856">
        <v>10.41</v>
      </c>
      <c r="D166" s="857"/>
      <c r="E166" s="247" t="s">
        <v>129</v>
      </c>
      <c r="F166" s="876" t="s">
        <v>935</v>
      </c>
      <c r="G166" s="660"/>
      <c r="H166" s="660"/>
      <c r="I166" s="660"/>
      <c r="J166" s="660"/>
      <c r="K166" s="661">
        <f t="shared" si="0"/>
        <v>1221.7700000000002</v>
      </c>
    </row>
    <row r="167" spans="1:11" x14ac:dyDescent="0.25">
      <c r="A167" s="660" t="s">
        <v>124</v>
      </c>
      <c r="B167" s="875">
        <v>42357</v>
      </c>
      <c r="C167" s="856"/>
      <c r="D167" s="857">
        <v>6</v>
      </c>
      <c r="E167" s="876" t="s">
        <v>1090</v>
      </c>
      <c r="F167" s="876" t="s">
        <v>935</v>
      </c>
      <c r="G167" s="660"/>
      <c r="H167" s="660"/>
      <c r="I167" s="660"/>
      <c r="J167" s="660"/>
      <c r="K167" s="661">
        <f t="shared" si="0"/>
        <v>1215.7700000000002</v>
      </c>
    </row>
    <row r="168" spans="1:11" x14ac:dyDescent="0.25">
      <c r="A168" s="660" t="s">
        <v>964</v>
      </c>
      <c r="B168" s="875">
        <v>42358</v>
      </c>
      <c r="C168" s="856">
        <v>20</v>
      </c>
      <c r="D168" s="857"/>
      <c r="E168" s="876" t="s">
        <v>1092</v>
      </c>
      <c r="F168" s="876" t="s">
        <v>931</v>
      </c>
      <c r="G168" s="660"/>
      <c r="H168" s="660"/>
      <c r="I168" s="660"/>
      <c r="J168" s="660"/>
      <c r="K168" s="661">
        <f t="shared" si="0"/>
        <v>1235.7700000000002</v>
      </c>
    </row>
    <row r="169" spans="1:11" x14ac:dyDescent="0.25">
      <c r="A169" s="660" t="s">
        <v>5</v>
      </c>
      <c r="B169" s="875">
        <v>42358</v>
      </c>
      <c r="C169" s="856">
        <v>15</v>
      </c>
      <c r="D169" s="857"/>
      <c r="E169" s="876" t="s">
        <v>1093</v>
      </c>
      <c r="F169" s="876" t="s">
        <v>931</v>
      </c>
      <c r="G169" s="660"/>
      <c r="H169" s="660"/>
      <c r="I169" s="660"/>
      <c r="J169" s="660"/>
      <c r="K169" s="661">
        <f t="shared" si="0"/>
        <v>1250.7700000000002</v>
      </c>
    </row>
    <row r="170" spans="1:11" x14ac:dyDescent="0.25">
      <c r="A170" s="660" t="s">
        <v>39</v>
      </c>
      <c r="B170" s="875">
        <v>42360</v>
      </c>
      <c r="C170" s="856">
        <v>100</v>
      </c>
      <c r="D170" s="857"/>
      <c r="E170" s="876" t="s">
        <v>1097</v>
      </c>
      <c r="F170" s="876" t="s">
        <v>948</v>
      </c>
      <c r="G170" s="660"/>
      <c r="H170" s="660"/>
      <c r="I170" s="660"/>
      <c r="J170" s="660"/>
      <c r="K170" s="661">
        <f t="shared" si="0"/>
        <v>1350.7700000000002</v>
      </c>
    </row>
    <row r="171" spans="1:11" x14ac:dyDescent="0.25">
      <c r="A171" s="660" t="s">
        <v>124</v>
      </c>
      <c r="B171" s="875">
        <v>42361</v>
      </c>
      <c r="C171" s="856"/>
      <c r="D171" s="857">
        <v>20</v>
      </c>
      <c r="E171" s="876" t="s">
        <v>1098</v>
      </c>
      <c r="F171" s="876" t="s">
        <v>935</v>
      </c>
      <c r="G171" s="660"/>
      <c r="H171" s="660"/>
      <c r="I171" s="660"/>
      <c r="J171" s="660"/>
      <c r="K171" s="661">
        <f t="shared" si="0"/>
        <v>1330.7700000000002</v>
      </c>
    </row>
    <row r="172" spans="1:11" x14ac:dyDescent="0.25">
      <c r="A172" s="660" t="s">
        <v>11</v>
      </c>
      <c r="B172" s="875">
        <v>42361</v>
      </c>
      <c r="C172" s="856">
        <v>25</v>
      </c>
      <c r="D172" s="857"/>
      <c r="E172" s="876" t="s">
        <v>1099</v>
      </c>
      <c r="F172" s="876" t="s">
        <v>948</v>
      </c>
      <c r="G172" s="660"/>
      <c r="H172" s="660"/>
      <c r="I172" s="660"/>
      <c r="J172" s="660"/>
      <c r="K172" s="661">
        <f t="shared" si="0"/>
        <v>1355.7700000000002</v>
      </c>
    </row>
    <row r="173" spans="1:11" x14ac:dyDescent="0.25">
      <c r="A173" s="660" t="s">
        <v>40</v>
      </c>
      <c r="B173" s="875">
        <v>42361</v>
      </c>
      <c r="C173" s="856">
        <v>40</v>
      </c>
      <c r="D173" s="857"/>
      <c r="E173" s="876" t="s">
        <v>1102</v>
      </c>
      <c r="F173" s="876" t="s">
        <v>948</v>
      </c>
      <c r="G173" s="660"/>
      <c r="H173" s="660"/>
      <c r="I173" s="660"/>
      <c r="J173" s="660"/>
      <c r="K173" s="661">
        <f t="shared" si="0"/>
        <v>1395.7700000000002</v>
      </c>
    </row>
    <row r="174" spans="1:11" x14ac:dyDescent="0.25">
      <c r="A174" s="660" t="s">
        <v>124</v>
      </c>
      <c r="B174" s="875">
        <v>42364</v>
      </c>
      <c r="C174" s="856"/>
      <c r="D174" s="857">
        <v>6</v>
      </c>
      <c r="E174" s="876" t="s">
        <v>1103</v>
      </c>
      <c r="F174" s="876" t="s">
        <v>935</v>
      </c>
      <c r="G174" s="660"/>
      <c r="H174" s="660"/>
      <c r="I174" s="660"/>
      <c r="J174" s="660"/>
      <c r="K174" s="661">
        <f t="shared" si="0"/>
        <v>1389.7700000000002</v>
      </c>
    </row>
    <row r="175" spans="1:11" x14ac:dyDescent="0.25">
      <c r="A175" s="660" t="s">
        <v>124</v>
      </c>
      <c r="B175" s="875">
        <v>42368</v>
      </c>
      <c r="C175" s="856"/>
      <c r="D175" s="857">
        <v>20</v>
      </c>
      <c r="E175" s="876" t="s">
        <v>1104</v>
      </c>
      <c r="F175" s="876" t="s">
        <v>935</v>
      </c>
      <c r="G175" s="660"/>
      <c r="H175" s="660"/>
      <c r="I175" s="660"/>
      <c r="J175" s="660"/>
      <c r="K175" s="661">
        <f>+K174+C175-D175</f>
        <v>1369.7700000000002</v>
      </c>
    </row>
    <row r="176" spans="1:11" x14ac:dyDescent="0.25">
      <c r="A176" s="660" t="s">
        <v>715</v>
      </c>
      <c r="B176" s="875">
        <v>42368</v>
      </c>
      <c r="C176" s="856">
        <v>20</v>
      </c>
      <c r="D176" s="857"/>
      <c r="E176" s="876" t="s">
        <v>1105</v>
      </c>
      <c r="F176" s="876" t="s">
        <v>935</v>
      </c>
      <c r="G176" s="660"/>
      <c r="H176" s="660"/>
      <c r="I176" s="660"/>
      <c r="J176" s="660"/>
      <c r="K176" s="661">
        <f>+K175+C176-D176</f>
        <v>1389.7700000000002</v>
      </c>
    </row>
    <row r="177" spans="1:11" x14ac:dyDescent="0.25">
      <c r="A177" s="660" t="s">
        <v>8</v>
      </c>
      <c r="B177" s="875">
        <v>42368</v>
      </c>
      <c r="C177" s="856">
        <v>20</v>
      </c>
      <c r="D177" s="857"/>
      <c r="E177" s="876" t="s">
        <v>1106</v>
      </c>
      <c r="F177" s="876" t="s">
        <v>931</v>
      </c>
      <c r="G177" s="660"/>
      <c r="H177" s="660"/>
      <c r="I177" s="660"/>
      <c r="J177" s="660"/>
      <c r="K177" s="661">
        <f>+K176+C177-D177</f>
        <v>1409.7700000000002</v>
      </c>
    </row>
    <row r="178" spans="1:11" x14ac:dyDescent="0.25">
      <c r="A178" s="660"/>
      <c r="B178" s="875"/>
      <c r="C178" s="856"/>
      <c r="D178" s="857"/>
      <c r="E178" s="876"/>
      <c r="F178" s="876"/>
      <c r="G178" s="660"/>
      <c r="H178" s="660"/>
      <c r="I178" s="660"/>
      <c r="J178" s="660"/>
      <c r="K178" s="661">
        <f>+K177+C178-D178</f>
        <v>1409.7700000000002</v>
      </c>
    </row>
    <row r="179" spans="1:11" x14ac:dyDescent="0.25">
      <c r="A179" s="660"/>
      <c r="B179" s="876"/>
      <c r="C179" s="660"/>
      <c r="D179" s="660"/>
      <c r="E179" s="876"/>
      <c r="F179" s="876"/>
      <c r="G179" s="660"/>
      <c r="H179" s="660"/>
      <c r="I179" s="867"/>
      <c r="J179" s="868" t="s">
        <v>933</v>
      </c>
      <c r="K179" s="869">
        <f>+K178+C179-D179</f>
        <v>1409.7700000000002</v>
      </c>
    </row>
    <row r="180" spans="1:11" x14ac:dyDescent="0.25">
      <c r="B180" s="16"/>
      <c r="E180" s="16"/>
    </row>
    <row r="181" spans="1:11" x14ac:dyDescent="0.25">
      <c r="B181" s="16"/>
      <c r="E181" s="16"/>
    </row>
    <row r="182" spans="1:11" x14ac:dyDescent="0.25">
      <c r="B182" s="16"/>
      <c r="E182" s="16"/>
    </row>
    <row r="183" spans="1:11" x14ac:dyDescent="0.25">
      <c r="B183" s="16"/>
      <c r="E183" s="16"/>
    </row>
    <row r="184" spans="1:11" x14ac:dyDescent="0.25">
      <c r="B184" s="16"/>
      <c r="E184" s="16"/>
    </row>
    <row r="185" spans="1:11" x14ac:dyDescent="0.25">
      <c r="B185" s="16"/>
      <c r="E185" s="16"/>
    </row>
    <row r="186" spans="1:11" x14ac:dyDescent="0.25">
      <c r="B186" s="16"/>
      <c r="E186" s="16"/>
    </row>
    <row r="187" spans="1:11" x14ac:dyDescent="0.25">
      <c r="B187" s="16"/>
      <c r="E187" s="16"/>
    </row>
    <row r="188" spans="1:11" x14ac:dyDescent="0.25">
      <c r="B188" s="16"/>
      <c r="E188" s="16"/>
    </row>
    <row r="189" spans="1:11" x14ac:dyDescent="0.25">
      <c r="B189" s="16"/>
      <c r="E189" s="16"/>
    </row>
    <row r="190" spans="1:11" x14ac:dyDescent="0.25">
      <c r="B190" s="16"/>
      <c r="E190" s="16"/>
    </row>
    <row r="191" spans="1:11" x14ac:dyDescent="0.25">
      <c r="B191" s="16"/>
      <c r="E191" s="16"/>
    </row>
    <row r="192" spans="1:11" x14ac:dyDescent="0.25">
      <c r="B192" s="16"/>
      <c r="E192" s="16"/>
    </row>
    <row r="193" spans="2:5" customFormat="1" x14ac:dyDescent="0.25">
      <c r="B193" s="16"/>
      <c r="E193" s="16"/>
    </row>
    <row r="194" spans="2:5" customFormat="1" x14ac:dyDescent="0.25">
      <c r="E194" s="16"/>
    </row>
    <row r="195" spans="2:5" customFormat="1" x14ac:dyDescent="0.25">
      <c r="E195" s="16"/>
    </row>
    <row r="196" spans="2:5" customFormat="1" x14ac:dyDescent="0.25">
      <c r="E196" s="16"/>
    </row>
  </sheetData>
  <autoFilter ref="A2:D2" xr:uid="{00000000-0009-0000-0000-00000F000000}"/>
  <mergeCells count="1">
    <mergeCell ref="A1:F1"/>
  </mergeCells>
  <conditionalFormatting sqref="F3:G10">
    <cfRule type="containsText" dxfId="66" priority="12" operator="containsText" text="Transferencia">
      <formula>NOT(ISERROR(SEARCH("Transferencia",F3)))</formula>
    </cfRule>
    <cfRule type="containsText" dxfId="65" priority="13" operator="containsText" text="Numerário">
      <formula>NOT(ISERROR(SEARCH("Numerário",F3)))</formula>
    </cfRule>
    <cfRule type="containsText" dxfId="64" priority="14" operator="containsText" text="Aposta">
      <formula>NOT(ISERROR(SEARCH("Aposta",F3)))</formula>
    </cfRule>
  </conditionalFormatting>
  <conditionalFormatting sqref="A1:A10">
    <cfRule type="containsText" dxfId="63" priority="10" operator="containsText" text="Premio">
      <formula>NOT(ISERROR(SEARCH("Premio",A1)))</formula>
    </cfRule>
    <cfRule type="containsText" dxfId="62" priority="11" operator="containsText" text="Aposta">
      <formula>NOT(ISERROR(SEARCH("Aposta",A1)))</formula>
    </cfRule>
  </conditionalFormatting>
  <conditionalFormatting sqref="C1:C178">
    <cfRule type="notContainsBlanks" dxfId="61" priority="9">
      <formula>LEN(TRIM(C1))&gt;0</formula>
    </cfRule>
  </conditionalFormatting>
  <conditionalFormatting sqref="A3:A174 A177:A684">
    <cfRule type="containsText" dxfId="60" priority="7" operator="containsText" text="prémio">
      <formula>NOT(ISERROR(SEARCH("prémio",A3)))</formula>
    </cfRule>
    <cfRule type="containsText" dxfId="59" priority="8" operator="containsText" text="Aposta">
      <formula>NOT(ISERROR(SEARCH("Aposta",A3)))</formula>
    </cfRule>
  </conditionalFormatting>
  <conditionalFormatting sqref="A175:A176">
    <cfRule type="containsText" dxfId="58" priority="1" operator="containsText" text="prémio">
      <formula>NOT(ISERROR(SEARCH("prémio",A175)))</formula>
    </cfRule>
    <cfRule type="containsText" dxfId="57" priority="2" operator="containsText" text="Aposta">
      <formula>NOT(ISERROR(SEARCH("Aposta",A175)))</formula>
    </cfRule>
  </conditionalFormatting>
  <pageMargins left="0.7" right="0.7" top="0.75" bottom="0.75" header="0.3" footer="0.3"/>
  <pageSetup paperSize="9" orientation="portrait" horizontalDpi="4294967294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12"/>
  <sheetViews>
    <sheetView workbookViewId="0">
      <selection activeCell="B4" sqref="B4"/>
    </sheetView>
  </sheetViews>
  <sheetFormatPr defaultColWidth="8.5703125" defaultRowHeight="15" x14ac:dyDescent="0.25"/>
  <cols>
    <col min="3" max="3" width="11.42578125" customWidth="1"/>
    <col min="5" max="8" width="6.140625" customWidth="1"/>
    <col min="9" max="9" width="5.42578125" customWidth="1"/>
    <col min="11" max="11" width="5.42578125" customWidth="1"/>
    <col min="12" max="12" width="5.140625" customWidth="1"/>
    <col min="13" max="13" width="6" bestFit="1" customWidth="1"/>
    <col min="14" max="14" width="5" customWidth="1"/>
    <col min="15" max="15" width="6.42578125" customWidth="1"/>
  </cols>
  <sheetData>
    <row r="1" spans="1:17" x14ac:dyDescent="0.25">
      <c r="D1" s="1231" t="s">
        <v>30</v>
      </c>
      <c r="E1" s="1231"/>
      <c r="F1" s="1231"/>
      <c r="G1" s="1231"/>
      <c r="H1" s="1231"/>
      <c r="I1" s="1231"/>
      <c r="J1" s="72"/>
      <c r="K1" s="1231" t="s">
        <v>31</v>
      </c>
      <c r="L1" s="1231"/>
      <c r="M1" s="1231"/>
      <c r="N1" s="1231"/>
      <c r="O1" s="1231"/>
      <c r="P1" s="1231"/>
      <c r="Q1" s="1231"/>
    </row>
    <row r="2" spans="1:17" ht="15.75" thickBot="1" x14ac:dyDescent="0.3">
      <c r="E2" s="65"/>
      <c r="F2" s="65"/>
      <c r="G2" s="65"/>
      <c r="H2" s="65"/>
      <c r="I2" s="65"/>
      <c r="J2" s="72"/>
      <c r="K2" s="66"/>
      <c r="L2" s="66"/>
      <c r="M2" s="64"/>
      <c r="N2" s="64"/>
      <c r="O2" s="64"/>
      <c r="P2" s="64"/>
      <c r="Q2" s="64"/>
    </row>
    <row r="3" spans="1:17" ht="15.75" thickBot="1" x14ac:dyDescent="0.3">
      <c r="D3" s="12" t="s">
        <v>32</v>
      </c>
      <c r="E3" s="67">
        <v>8</v>
      </c>
      <c r="F3" s="67">
        <v>12</v>
      </c>
      <c r="G3" s="67">
        <v>13</v>
      </c>
      <c r="H3" s="67">
        <v>23</v>
      </c>
      <c r="I3" s="68">
        <v>45</v>
      </c>
      <c r="J3" s="69"/>
      <c r="K3" s="70">
        <v>2</v>
      </c>
      <c r="L3" s="67">
        <v>6</v>
      </c>
      <c r="M3" s="20">
        <v>10</v>
      </c>
      <c r="N3" s="480"/>
      <c r="O3" s="41"/>
      <c r="P3" s="6"/>
      <c r="Q3" s="41"/>
    </row>
    <row r="4" spans="1:17" ht="15.75" thickBot="1" x14ac:dyDescent="0.3">
      <c r="E4" s="73"/>
      <c r="F4" s="73"/>
      <c r="G4" s="73"/>
      <c r="H4" s="73"/>
      <c r="I4" s="73"/>
      <c r="J4" s="72"/>
      <c r="K4" s="73"/>
      <c r="L4" s="73"/>
      <c r="M4" s="40"/>
      <c r="N4" s="40"/>
      <c r="O4" s="40"/>
      <c r="P4" s="16"/>
      <c r="Q4" s="16"/>
    </row>
    <row r="5" spans="1:17" ht="15.75" thickBot="1" x14ac:dyDescent="0.3">
      <c r="D5" s="12" t="s">
        <v>33</v>
      </c>
      <c r="E5" s="67">
        <v>8</v>
      </c>
      <c r="F5" s="67">
        <v>12</v>
      </c>
      <c r="G5" s="67">
        <v>13</v>
      </c>
      <c r="H5" s="67">
        <v>23</v>
      </c>
      <c r="I5" s="68">
        <v>45</v>
      </c>
      <c r="J5" s="69"/>
      <c r="K5" s="70">
        <v>3</v>
      </c>
      <c r="L5" s="21">
        <v>5</v>
      </c>
      <c r="M5" s="21">
        <v>7</v>
      </c>
      <c r="N5" s="21">
        <v>8</v>
      </c>
      <c r="O5" s="22">
        <v>9</v>
      </c>
    </row>
    <row r="6" spans="1:17" ht="15.75" thickBot="1" x14ac:dyDescent="0.3">
      <c r="E6" s="72"/>
      <c r="F6" s="72"/>
      <c r="G6" s="72"/>
      <c r="H6" s="72"/>
      <c r="I6" s="72"/>
      <c r="J6" s="72"/>
      <c r="K6" s="72"/>
      <c r="L6" s="72"/>
    </row>
    <row r="7" spans="1:17" ht="15.75" thickBot="1" x14ac:dyDescent="0.3">
      <c r="A7" s="97" t="s">
        <v>34</v>
      </c>
      <c r="B7" s="98" t="s">
        <v>466</v>
      </c>
      <c r="C7" s="97" t="s">
        <v>25</v>
      </c>
      <c r="D7" s="97" t="s">
        <v>89</v>
      </c>
      <c r="E7" s="1303" t="s">
        <v>35</v>
      </c>
      <c r="F7" s="1304"/>
      <c r="G7" s="1305"/>
      <c r="H7" s="1305"/>
      <c r="I7" s="1305"/>
      <c r="J7" s="1305"/>
      <c r="K7" s="1305"/>
      <c r="L7" s="1306"/>
    </row>
    <row r="8" spans="1:17" ht="15.75" thickBot="1" x14ac:dyDescent="0.3">
      <c r="A8" s="458">
        <v>1</v>
      </c>
      <c r="B8" s="607">
        <v>1</v>
      </c>
      <c r="C8" s="521">
        <v>42006</v>
      </c>
      <c r="D8" s="475" t="s">
        <v>33</v>
      </c>
      <c r="E8" s="608">
        <v>22</v>
      </c>
      <c r="F8" s="476">
        <v>24</v>
      </c>
      <c r="G8" s="476">
        <v>25</v>
      </c>
      <c r="H8" s="476">
        <v>28</v>
      </c>
      <c r="I8" s="476">
        <v>49</v>
      </c>
      <c r="J8" s="476" t="s">
        <v>74</v>
      </c>
      <c r="K8" s="476">
        <v>3</v>
      </c>
      <c r="L8" s="850">
        <v>6</v>
      </c>
    </row>
    <row r="9" spans="1:17" x14ac:dyDescent="0.25">
      <c r="A9" s="1307">
        <v>2</v>
      </c>
      <c r="B9" s="609">
        <v>2</v>
      </c>
      <c r="C9" s="610">
        <v>42010</v>
      </c>
      <c r="D9" s="220" t="s">
        <v>32</v>
      </c>
      <c r="E9" s="74">
        <v>14</v>
      </c>
      <c r="F9" s="75">
        <v>20</v>
      </c>
      <c r="G9" s="75">
        <v>30</v>
      </c>
      <c r="H9" s="75">
        <v>38</v>
      </c>
      <c r="I9" s="75">
        <v>49</v>
      </c>
      <c r="J9" s="75" t="s">
        <v>74</v>
      </c>
      <c r="K9" s="75">
        <v>3</v>
      </c>
      <c r="L9" s="91">
        <v>4</v>
      </c>
    </row>
    <row r="10" spans="1:17" ht="15.75" thickBot="1" x14ac:dyDescent="0.3">
      <c r="A10" s="1308"/>
      <c r="B10" s="611">
        <v>3</v>
      </c>
      <c r="C10" s="612">
        <v>42013</v>
      </c>
      <c r="D10" s="241" t="s">
        <v>33</v>
      </c>
      <c r="E10" s="76">
        <v>6</v>
      </c>
      <c r="F10" s="77">
        <v>21</v>
      </c>
      <c r="G10" s="77">
        <v>24</v>
      </c>
      <c r="H10" s="77">
        <v>32</v>
      </c>
      <c r="I10" s="872">
        <v>45</v>
      </c>
      <c r="J10" s="77" t="s">
        <v>74</v>
      </c>
      <c r="K10" s="77">
        <v>1</v>
      </c>
      <c r="L10" s="95">
        <v>11</v>
      </c>
    </row>
    <row r="11" spans="1:17" x14ac:dyDescent="0.25">
      <c r="A11" s="1307">
        <v>3</v>
      </c>
      <c r="B11" s="609">
        <v>4</v>
      </c>
      <c r="C11" s="610">
        <v>42017</v>
      </c>
      <c r="D11" s="606" t="s">
        <v>32</v>
      </c>
      <c r="E11" s="873">
        <v>8</v>
      </c>
      <c r="F11" s="75">
        <v>17</v>
      </c>
      <c r="G11" s="75">
        <v>21</v>
      </c>
      <c r="H11" s="75">
        <v>31</v>
      </c>
      <c r="I11" s="75">
        <v>34</v>
      </c>
      <c r="J11" s="75" t="s">
        <v>74</v>
      </c>
      <c r="K11" s="75">
        <v>9</v>
      </c>
      <c r="L11" s="871">
        <v>10</v>
      </c>
      <c r="P11" s="709"/>
    </row>
    <row r="12" spans="1:17" ht="15.75" thickBot="1" x14ac:dyDescent="0.3">
      <c r="A12" s="1308"/>
      <c r="B12" s="611">
        <v>5</v>
      </c>
      <c r="C12" s="612">
        <v>42020</v>
      </c>
      <c r="D12" s="225" t="s">
        <v>33</v>
      </c>
      <c r="E12" s="76">
        <v>29</v>
      </c>
      <c r="F12" s="77">
        <v>30</v>
      </c>
      <c r="G12" s="77">
        <v>32</v>
      </c>
      <c r="H12" s="77">
        <v>34</v>
      </c>
      <c r="I12" s="77">
        <v>46</v>
      </c>
      <c r="J12" s="77" t="s">
        <v>74</v>
      </c>
      <c r="K12" s="872">
        <v>3</v>
      </c>
      <c r="L12" s="95">
        <v>6</v>
      </c>
      <c r="P12" s="708"/>
    </row>
    <row r="13" spans="1:17" x14ac:dyDescent="0.25">
      <c r="A13" s="1307">
        <v>4</v>
      </c>
      <c r="B13" s="609">
        <v>6</v>
      </c>
      <c r="C13" s="610">
        <v>42024</v>
      </c>
      <c r="D13" s="220" t="s">
        <v>32</v>
      </c>
      <c r="E13" s="74">
        <v>15</v>
      </c>
      <c r="F13" s="75">
        <v>33</v>
      </c>
      <c r="G13" s="75">
        <v>41</v>
      </c>
      <c r="H13" s="75">
        <v>44</v>
      </c>
      <c r="I13" s="75">
        <v>47</v>
      </c>
      <c r="J13" s="75" t="s">
        <v>74</v>
      </c>
      <c r="K13" s="75">
        <v>8</v>
      </c>
      <c r="L13" s="871">
        <v>10</v>
      </c>
    </row>
    <row r="14" spans="1:17" ht="15.75" thickBot="1" x14ac:dyDescent="0.3">
      <c r="A14" s="1308"/>
      <c r="B14" s="611">
        <v>7</v>
      </c>
      <c r="C14" s="612">
        <v>42027</v>
      </c>
      <c r="D14" s="225" t="s">
        <v>33</v>
      </c>
      <c r="E14" s="76">
        <v>6</v>
      </c>
      <c r="F14" s="77">
        <v>29</v>
      </c>
      <c r="G14" s="77">
        <v>30</v>
      </c>
      <c r="H14" s="77">
        <v>38</v>
      </c>
      <c r="I14" s="872">
        <v>45</v>
      </c>
      <c r="J14" s="77" t="s">
        <v>74</v>
      </c>
      <c r="K14" s="77">
        <v>1</v>
      </c>
      <c r="L14" s="877">
        <v>8</v>
      </c>
      <c r="P14" s="709"/>
    </row>
    <row r="15" spans="1:17" ht="15.75" thickBot="1" x14ac:dyDescent="0.3">
      <c r="A15" s="1307">
        <v>5</v>
      </c>
      <c r="B15" s="609">
        <v>8</v>
      </c>
      <c r="C15" s="610">
        <v>42031</v>
      </c>
      <c r="D15" s="220" t="s">
        <v>32</v>
      </c>
      <c r="E15" s="74">
        <v>5</v>
      </c>
      <c r="F15" s="75">
        <v>10</v>
      </c>
      <c r="G15" s="75">
        <v>31</v>
      </c>
      <c r="H15" s="75">
        <v>33</v>
      </c>
      <c r="I15" s="75">
        <v>40</v>
      </c>
      <c r="J15" s="75" t="s">
        <v>74</v>
      </c>
      <c r="K15" s="75">
        <v>8</v>
      </c>
      <c r="L15" s="871">
        <v>10</v>
      </c>
    </row>
    <row r="16" spans="1:17" ht="15.75" thickBot="1" x14ac:dyDescent="0.3">
      <c r="A16" s="1308"/>
      <c r="B16" s="611">
        <v>9</v>
      </c>
      <c r="C16" s="612">
        <v>42034</v>
      </c>
      <c r="D16" s="241" t="s">
        <v>33</v>
      </c>
      <c r="E16" s="76">
        <v>9</v>
      </c>
      <c r="F16" s="872">
        <v>13</v>
      </c>
      <c r="G16" s="77">
        <v>15</v>
      </c>
      <c r="H16" s="77">
        <v>19</v>
      </c>
      <c r="I16" s="77">
        <v>24</v>
      </c>
      <c r="J16" s="77" t="s">
        <v>74</v>
      </c>
      <c r="K16" s="872">
        <v>3</v>
      </c>
      <c r="L16" s="877">
        <v>8</v>
      </c>
      <c r="M16" s="1601">
        <v>8.0500000000000007</v>
      </c>
      <c r="N16" s="1602"/>
      <c r="O16" s="1603"/>
    </row>
    <row r="17" spans="1:15" x14ac:dyDescent="0.25">
      <c r="A17" s="1307">
        <v>6</v>
      </c>
      <c r="B17" s="609">
        <v>10</v>
      </c>
      <c r="C17" s="610">
        <f>+C15+7</f>
        <v>42038</v>
      </c>
      <c r="D17" s="606" t="s">
        <v>32</v>
      </c>
      <c r="E17" s="74">
        <v>17</v>
      </c>
      <c r="F17" s="884">
        <v>31</v>
      </c>
      <c r="G17" s="75">
        <v>33</v>
      </c>
      <c r="H17" s="75">
        <v>44</v>
      </c>
      <c r="I17" s="75">
        <v>50</v>
      </c>
      <c r="J17" s="75" t="s">
        <v>74</v>
      </c>
      <c r="K17" s="75">
        <v>7</v>
      </c>
      <c r="L17" s="91">
        <v>11</v>
      </c>
    </row>
    <row r="18" spans="1:15" ht="15.75" thickBot="1" x14ac:dyDescent="0.3">
      <c r="A18" s="1308"/>
      <c r="B18" s="611">
        <v>11</v>
      </c>
      <c r="C18" s="612">
        <f>+C16+7</f>
        <v>42041</v>
      </c>
      <c r="D18" s="225" t="s">
        <v>33</v>
      </c>
      <c r="E18" s="76">
        <v>10</v>
      </c>
      <c r="F18" s="77">
        <v>26</v>
      </c>
      <c r="G18" s="77">
        <v>30</v>
      </c>
      <c r="H18" s="77">
        <v>39</v>
      </c>
      <c r="I18" s="77">
        <v>50</v>
      </c>
      <c r="J18" s="77" t="s">
        <v>74</v>
      </c>
      <c r="K18" s="872">
        <v>7</v>
      </c>
      <c r="L18" s="877">
        <v>8</v>
      </c>
    </row>
    <row r="19" spans="1:15" ht="15.75" thickBot="1" x14ac:dyDescent="0.3">
      <c r="A19" s="1307">
        <v>7</v>
      </c>
      <c r="B19" s="609">
        <v>12</v>
      </c>
      <c r="C19" s="610">
        <f>+C17+7</f>
        <v>42045</v>
      </c>
      <c r="D19" s="220" t="s">
        <v>32</v>
      </c>
      <c r="E19" s="873">
        <v>13</v>
      </c>
      <c r="F19" s="75">
        <v>17</v>
      </c>
      <c r="G19" s="75">
        <v>20</v>
      </c>
      <c r="H19" s="75">
        <v>30</v>
      </c>
      <c r="I19" s="887">
        <v>45</v>
      </c>
      <c r="J19" s="75" t="s">
        <v>74</v>
      </c>
      <c r="K19" s="75">
        <v>9</v>
      </c>
      <c r="L19" s="871">
        <v>10</v>
      </c>
      <c r="M19" s="1601">
        <v>19.61</v>
      </c>
      <c r="N19" s="1602"/>
      <c r="O19" s="1603"/>
    </row>
    <row r="20" spans="1:15" ht="15.75" thickBot="1" x14ac:dyDescent="0.3">
      <c r="A20" s="1308"/>
      <c r="B20" s="611">
        <v>13</v>
      </c>
      <c r="C20" s="612">
        <f>+C18+7</f>
        <v>42048</v>
      </c>
      <c r="D20" s="225" t="s">
        <v>33</v>
      </c>
      <c r="E20" s="888">
        <v>12</v>
      </c>
      <c r="F20" s="77">
        <v>24</v>
      </c>
      <c r="G20" s="77">
        <v>39</v>
      </c>
      <c r="H20" s="77">
        <v>42</v>
      </c>
      <c r="I20" s="77">
        <v>44</v>
      </c>
      <c r="J20" s="77" t="s">
        <v>74</v>
      </c>
      <c r="K20" s="889">
        <v>3</v>
      </c>
      <c r="L20" s="95">
        <v>11</v>
      </c>
    </row>
    <row r="21" spans="1:15" x14ac:dyDescent="0.25">
      <c r="A21" s="1307">
        <v>8</v>
      </c>
      <c r="B21" s="609">
        <v>14</v>
      </c>
      <c r="C21" s="610">
        <f t="shared" ref="C21:C84" si="0">+C19+7</f>
        <v>42052</v>
      </c>
      <c r="D21" s="220" t="s">
        <v>32</v>
      </c>
      <c r="E21" s="74">
        <v>2</v>
      </c>
      <c r="F21" s="75">
        <v>5</v>
      </c>
      <c r="G21" s="75">
        <v>18</v>
      </c>
      <c r="H21" s="75">
        <v>30</v>
      </c>
      <c r="I21" s="75">
        <v>43</v>
      </c>
      <c r="J21" s="75" t="s">
        <v>74</v>
      </c>
      <c r="K21" s="75">
        <v>1</v>
      </c>
      <c r="L21" s="871">
        <v>10</v>
      </c>
    </row>
    <row r="22" spans="1:15" ht="15.75" thickBot="1" x14ac:dyDescent="0.3">
      <c r="A22" s="1308"/>
      <c r="B22" s="611">
        <v>15</v>
      </c>
      <c r="C22" s="612">
        <f t="shared" si="0"/>
        <v>42055</v>
      </c>
      <c r="D22" s="241" t="s">
        <v>33</v>
      </c>
      <c r="E22" s="76">
        <v>4</v>
      </c>
      <c r="F22" s="77">
        <v>10</v>
      </c>
      <c r="G22" s="77">
        <v>14</v>
      </c>
      <c r="H22" s="77">
        <v>37</v>
      </c>
      <c r="I22" s="77">
        <v>46</v>
      </c>
      <c r="J22" s="77" t="s">
        <v>74</v>
      </c>
      <c r="K22" s="77">
        <v>4</v>
      </c>
      <c r="L22" s="877">
        <v>7</v>
      </c>
    </row>
    <row r="23" spans="1:15" x14ac:dyDescent="0.25">
      <c r="A23" s="1307">
        <v>9</v>
      </c>
      <c r="B23" s="609">
        <v>16</v>
      </c>
      <c r="C23" s="610">
        <f t="shared" si="0"/>
        <v>42059</v>
      </c>
      <c r="D23" s="606" t="s">
        <v>32</v>
      </c>
      <c r="E23" s="74">
        <v>3</v>
      </c>
      <c r="F23" s="75">
        <v>25</v>
      </c>
      <c r="G23" s="75">
        <v>28</v>
      </c>
      <c r="H23" s="75">
        <v>34</v>
      </c>
      <c r="I23" s="75">
        <v>50</v>
      </c>
      <c r="J23" s="75" t="s">
        <v>74</v>
      </c>
      <c r="K23" s="75">
        <v>1</v>
      </c>
      <c r="L23" s="91">
        <v>11</v>
      </c>
    </row>
    <row r="24" spans="1:15" ht="15.75" thickBot="1" x14ac:dyDescent="0.3">
      <c r="A24" s="1308"/>
      <c r="B24" s="611">
        <v>17</v>
      </c>
      <c r="C24" s="612">
        <f t="shared" si="0"/>
        <v>42062</v>
      </c>
      <c r="D24" s="225" t="s">
        <v>33</v>
      </c>
      <c r="E24" s="76">
        <v>5</v>
      </c>
      <c r="F24" s="77">
        <v>14</v>
      </c>
      <c r="G24" s="77">
        <v>17</v>
      </c>
      <c r="H24" s="77">
        <v>25</v>
      </c>
      <c r="I24" s="77">
        <v>47</v>
      </c>
      <c r="J24" s="77" t="s">
        <v>74</v>
      </c>
      <c r="K24" s="872">
        <v>9</v>
      </c>
      <c r="L24" s="95">
        <v>10</v>
      </c>
    </row>
    <row r="25" spans="1:15" ht="15.75" thickBot="1" x14ac:dyDescent="0.3">
      <c r="A25" s="1307">
        <v>10</v>
      </c>
      <c r="B25" s="609">
        <v>18</v>
      </c>
      <c r="C25" s="610">
        <f t="shared" si="0"/>
        <v>42066</v>
      </c>
      <c r="D25" s="220" t="s">
        <v>32</v>
      </c>
      <c r="E25" s="74">
        <v>6</v>
      </c>
      <c r="F25" s="887">
        <v>8</v>
      </c>
      <c r="G25" s="75">
        <v>11</v>
      </c>
      <c r="H25" s="887">
        <v>13</v>
      </c>
      <c r="I25" s="75">
        <v>21</v>
      </c>
      <c r="J25" s="75" t="s">
        <v>74</v>
      </c>
      <c r="K25" s="75">
        <v>7</v>
      </c>
      <c r="L25" s="91">
        <v>8</v>
      </c>
      <c r="M25" s="1601">
        <v>10.74</v>
      </c>
      <c r="N25" s="1254"/>
      <c r="O25" s="1255"/>
    </row>
    <row r="26" spans="1:15" ht="15.75" thickBot="1" x14ac:dyDescent="0.3">
      <c r="A26" s="1308"/>
      <c r="B26" s="611">
        <v>19</v>
      </c>
      <c r="C26" s="612">
        <f t="shared" si="0"/>
        <v>42069</v>
      </c>
      <c r="D26" s="225" t="s">
        <v>33</v>
      </c>
      <c r="E26" s="888">
        <v>23</v>
      </c>
      <c r="F26" s="77">
        <v>30</v>
      </c>
      <c r="G26" s="77">
        <v>47</v>
      </c>
      <c r="H26" s="77">
        <v>49</v>
      </c>
      <c r="I26" s="77">
        <v>50</v>
      </c>
      <c r="J26" s="77" t="s">
        <v>74</v>
      </c>
      <c r="K26" s="77">
        <v>2</v>
      </c>
      <c r="L26" s="877">
        <v>7</v>
      </c>
    </row>
    <row r="27" spans="1:15" ht="15.75" thickBot="1" x14ac:dyDescent="0.3">
      <c r="A27" s="1307">
        <v>11</v>
      </c>
      <c r="B27" s="609">
        <v>20</v>
      </c>
      <c r="C27" s="610">
        <f t="shared" si="0"/>
        <v>42073</v>
      </c>
      <c r="D27" s="220" t="s">
        <v>32</v>
      </c>
      <c r="E27" s="74">
        <v>2</v>
      </c>
      <c r="F27" s="75">
        <v>6</v>
      </c>
      <c r="G27" s="887">
        <v>23</v>
      </c>
      <c r="H27" s="75">
        <v>30</v>
      </c>
      <c r="I27" s="75">
        <v>31</v>
      </c>
      <c r="J27" s="75" t="s">
        <v>74</v>
      </c>
      <c r="K27" s="887">
        <v>2</v>
      </c>
      <c r="L27" s="871">
        <v>10</v>
      </c>
      <c r="M27" s="1601">
        <v>12.04</v>
      </c>
      <c r="N27" s="1254"/>
      <c r="O27" s="1255"/>
    </row>
    <row r="28" spans="1:15" ht="15.75" thickBot="1" x14ac:dyDescent="0.3">
      <c r="A28" s="1308"/>
      <c r="B28" s="611">
        <v>21</v>
      </c>
      <c r="C28" s="612">
        <f t="shared" si="0"/>
        <v>42076</v>
      </c>
      <c r="D28" s="241" t="s">
        <v>33</v>
      </c>
      <c r="E28" s="76">
        <v>4</v>
      </c>
      <c r="F28" s="77">
        <v>5</v>
      </c>
      <c r="G28" s="77">
        <v>18</v>
      </c>
      <c r="H28" s="77">
        <v>22</v>
      </c>
      <c r="I28" s="872">
        <v>23</v>
      </c>
      <c r="J28" s="77" t="s">
        <v>74</v>
      </c>
      <c r="K28" s="77">
        <v>1</v>
      </c>
      <c r="L28" s="877">
        <v>3</v>
      </c>
    </row>
    <row r="29" spans="1:15" x14ac:dyDescent="0.25">
      <c r="A29" s="1307">
        <v>12</v>
      </c>
      <c r="B29" s="609">
        <v>22</v>
      </c>
      <c r="C29" s="610">
        <f t="shared" si="0"/>
        <v>42080</v>
      </c>
      <c r="D29" s="606" t="s">
        <v>32</v>
      </c>
      <c r="E29" s="74">
        <v>11</v>
      </c>
      <c r="F29" s="887">
        <v>23</v>
      </c>
      <c r="G29" s="75">
        <v>26</v>
      </c>
      <c r="H29" s="75">
        <v>38</v>
      </c>
      <c r="I29" s="75">
        <v>44</v>
      </c>
      <c r="J29" s="75" t="s">
        <v>74</v>
      </c>
      <c r="K29" s="75">
        <v>1</v>
      </c>
      <c r="L29" s="91">
        <v>8</v>
      </c>
    </row>
    <row r="30" spans="1:15" ht="15.75" thickBot="1" x14ac:dyDescent="0.3">
      <c r="A30" s="1308"/>
      <c r="B30" s="611">
        <v>23</v>
      </c>
      <c r="C30" s="612">
        <f t="shared" si="0"/>
        <v>42083</v>
      </c>
      <c r="D30" s="225" t="s">
        <v>33</v>
      </c>
      <c r="E30" s="76">
        <v>3</v>
      </c>
      <c r="F30" s="77">
        <v>14</v>
      </c>
      <c r="G30" s="77">
        <v>37</v>
      </c>
      <c r="H30" s="77">
        <v>42</v>
      </c>
      <c r="I30" s="77">
        <v>48</v>
      </c>
      <c r="J30" s="77" t="s">
        <v>74</v>
      </c>
      <c r="K30" s="77">
        <v>1</v>
      </c>
      <c r="L30" s="95">
        <v>10</v>
      </c>
    </row>
    <row r="31" spans="1:15" x14ac:dyDescent="0.25">
      <c r="A31" s="1307">
        <v>13</v>
      </c>
      <c r="B31" s="609">
        <v>24</v>
      </c>
      <c r="C31" s="610">
        <f t="shared" si="0"/>
        <v>42087</v>
      </c>
      <c r="D31" s="220" t="s">
        <v>32</v>
      </c>
      <c r="E31" s="74">
        <v>10</v>
      </c>
      <c r="F31" s="75">
        <v>24</v>
      </c>
      <c r="G31" s="75">
        <v>26</v>
      </c>
      <c r="H31" s="75">
        <v>39</v>
      </c>
      <c r="I31" s="75">
        <v>40</v>
      </c>
      <c r="J31" s="75" t="s">
        <v>74</v>
      </c>
      <c r="K31" s="75">
        <v>3</v>
      </c>
      <c r="L31" s="871">
        <v>10</v>
      </c>
    </row>
    <row r="32" spans="1:15" ht="15.75" thickBot="1" x14ac:dyDescent="0.3">
      <c r="A32" s="1308"/>
      <c r="B32" s="611">
        <v>25</v>
      </c>
      <c r="C32" s="612">
        <f t="shared" si="0"/>
        <v>42090</v>
      </c>
      <c r="D32" s="225" t="s">
        <v>33</v>
      </c>
      <c r="E32" s="76">
        <v>2</v>
      </c>
      <c r="F32" s="77">
        <v>30</v>
      </c>
      <c r="G32" s="77">
        <v>32</v>
      </c>
      <c r="H32" s="77">
        <v>39</v>
      </c>
      <c r="I32" s="77">
        <v>44</v>
      </c>
      <c r="J32" s="77" t="s">
        <v>74</v>
      </c>
      <c r="K32" s="77">
        <v>6</v>
      </c>
      <c r="L32" s="95">
        <v>10</v>
      </c>
    </row>
    <row r="33" spans="1:15" x14ac:dyDescent="0.25">
      <c r="A33" s="1307">
        <v>14</v>
      </c>
      <c r="B33" s="609">
        <v>26</v>
      </c>
      <c r="C33" s="610">
        <f t="shared" si="0"/>
        <v>42094</v>
      </c>
      <c r="D33" s="220" t="s">
        <v>32</v>
      </c>
      <c r="E33" s="873">
        <v>8</v>
      </c>
      <c r="F33" s="75">
        <v>20</v>
      </c>
      <c r="G33" s="75">
        <v>24</v>
      </c>
      <c r="H33" s="75">
        <v>28</v>
      </c>
      <c r="I33" s="75">
        <v>49</v>
      </c>
      <c r="J33" s="75" t="s">
        <v>74</v>
      </c>
      <c r="K33" s="75">
        <v>8</v>
      </c>
      <c r="L33" s="91">
        <v>9</v>
      </c>
    </row>
    <row r="34" spans="1:15" ht="15.75" thickBot="1" x14ac:dyDescent="0.3">
      <c r="A34" s="1308"/>
      <c r="B34" s="611">
        <v>27</v>
      </c>
      <c r="C34" s="612">
        <f t="shared" si="0"/>
        <v>42097</v>
      </c>
      <c r="D34" s="241" t="s">
        <v>33</v>
      </c>
      <c r="E34" s="76">
        <v>27</v>
      </c>
      <c r="F34" s="77">
        <v>29</v>
      </c>
      <c r="G34" s="77">
        <v>37</v>
      </c>
      <c r="H34" s="77">
        <v>39</v>
      </c>
      <c r="I34" s="77">
        <v>49</v>
      </c>
      <c r="J34" s="77" t="s">
        <v>74</v>
      </c>
      <c r="K34" s="77">
        <v>2</v>
      </c>
      <c r="L34" s="95">
        <v>4</v>
      </c>
    </row>
    <row r="35" spans="1:15" ht="15.75" thickBot="1" x14ac:dyDescent="0.3">
      <c r="A35" s="1307">
        <v>15</v>
      </c>
      <c r="B35" s="609">
        <v>28</v>
      </c>
      <c r="C35" s="610">
        <f t="shared" si="0"/>
        <v>42101</v>
      </c>
      <c r="D35" s="606" t="s">
        <v>32</v>
      </c>
      <c r="E35" s="74">
        <v>18</v>
      </c>
      <c r="F35" s="75">
        <v>25</v>
      </c>
      <c r="G35" s="75">
        <v>39</v>
      </c>
      <c r="H35" s="75">
        <v>44</v>
      </c>
      <c r="I35" s="75">
        <v>50</v>
      </c>
      <c r="J35" s="75" t="s">
        <v>74</v>
      </c>
      <c r="K35" s="75">
        <v>5</v>
      </c>
      <c r="L35" s="91">
        <v>8</v>
      </c>
    </row>
    <row r="36" spans="1:15" ht="15.75" thickBot="1" x14ac:dyDescent="0.3">
      <c r="A36" s="1308"/>
      <c r="B36" s="611">
        <v>29</v>
      </c>
      <c r="C36" s="612">
        <f t="shared" si="0"/>
        <v>42104</v>
      </c>
      <c r="D36" s="225" t="s">
        <v>33</v>
      </c>
      <c r="E36" s="76">
        <v>22</v>
      </c>
      <c r="F36" s="872">
        <v>23</v>
      </c>
      <c r="G36" s="77">
        <v>25</v>
      </c>
      <c r="H36" s="77">
        <v>30</v>
      </c>
      <c r="I36" s="77">
        <v>43</v>
      </c>
      <c r="J36" s="77" t="s">
        <v>74</v>
      </c>
      <c r="K36" s="872">
        <v>5</v>
      </c>
      <c r="L36" s="877">
        <v>9</v>
      </c>
      <c r="M36" s="1253">
        <v>7.61</v>
      </c>
      <c r="N36" s="1254"/>
      <c r="O36" s="1255"/>
    </row>
    <row r="37" spans="1:15" x14ac:dyDescent="0.25">
      <c r="A37" s="1307">
        <v>16</v>
      </c>
      <c r="B37" s="609">
        <v>30</v>
      </c>
      <c r="C37" s="610">
        <f t="shared" si="0"/>
        <v>42108</v>
      </c>
      <c r="D37" s="220" t="s">
        <v>32</v>
      </c>
      <c r="E37" s="74">
        <v>24</v>
      </c>
      <c r="F37" s="75">
        <v>32</v>
      </c>
      <c r="G37" s="75">
        <v>34</v>
      </c>
      <c r="H37" s="75">
        <v>35</v>
      </c>
      <c r="I37" s="75">
        <v>49</v>
      </c>
      <c r="J37" s="75" t="s">
        <v>74</v>
      </c>
      <c r="K37" s="75">
        <v>1</v>
      </c>
      <c r="L37" s="871">
        <v>2</v>
      </c>
    </row>
    <row r="38" spans="1:15" ht="15.75" thickBot="1" x14ac:dyDescent="0.3">
      <c r="A38" s="1308"/>
      <c r="B38" s="611">
        <v>31</v>
      </c>
      <c r="C38" s="612">
        <f t="shared" si="0"/>
        <v>42111</v>
      </c>
      <c r="D38" s="225" t="s">
        <v>33</v>
      </c>
      <c r="E38" s="76">
        <v>2</v>
      </c>
      <c r="F38" s="77">
        <v>24</v>
      </c>
      <c r="G38" s="77">
        <v>30</v>
      </c>
      <c r="H38" s="77">
        <v>34</v>
      </c>
      <c r="I38" s="77">
        <v>39</v>
      </c>
      <c r="J38" s="77" t="s">
        <v>74</v>
      </c>
      <c r="K38" s="872">
        <v>8</v>
      </c>
      <c r="L38" s="896">
        <v>11</v>
      </c>
    </row>
    <row r="39" spans="1:15" x14ac:dyDescent="0.25">
      <c r="A39" s="1307">
        <v>17</v>
      </c>
      <c r="B39" s="609">
        <v>32</v>
      </c>
      <c r="C39" s="610">
        <f t="shared" si="0"/>
        <v>42115</v>
      </c>
      <c r="D39" s="220" t="s">
        <v>32</v>
      </c>
      <c r="E39" s="74">
        <v>6</v>
      </c>
      <c r="F39" s="75">
        <v>14</v>
      </c>
      <c r="G39" s="75">
        <v>17</v>
      </c>
      <c r="H39" s="75">
        <v>42</v>
      </c>
      <c r="I39" s="887">
        <v>45</v>
      </c>
      <c r="J39" s="75" t="s">
        <v>74</v>
      </c>
      <c r="K39" s="75">
        <v>1</v>
      </c>
      <c r="L39" s="91">
        <v>8</v>
      </c>
    </row>
    <row r="40" spans="1:15" ht="15.75" thickBot="1" x14ac:dyDescent="0.3">
      <c r="A40" s="1308"/>
      <c r="B40" s="611">
        <v>33</v>
      </c>
      <c r="C40" s="612">
        <f t="shared" si="0"/>
        <v>42118</v>
      </c>
      <c r="D40" s="241" t="s">
        <v>33</v>
      </c>
      <c r="E40" s="76">
        <v>5</v>
      </c>
      <c r="F40" s="77">
        <v>19</v>
      </c>
      <c r="G40" s="77">
        <v>29</v>
      </c>
      <c r="H40" s="77">
        <v>31</v>
      </c>
      <c r="I40" s="77">
        <v>40</v>
      </c>
      <c r="J40" s="77" t="s">
        <v>74</v>
      </c>
      <c r="K40" s="872">
        <v>3</v>
      </c>
      <c r="L40" s="95">
        <v>10</v>
      </c>
    </row>
    <row r="41" spans="1:15" x14ac:dyDescent="0.25">
      <c r="A41" s="1307">
        <v>18</v>
      </c>
      <c r="B41" s="609">
        <v>34</v>
      </c>
      <c r="C41" s="610">
        <f t="shared" si="0"/>
        <v>42122</v>
      </c>
      <c r="D41" s="606" t="s">
        <v>32</v>
      </c>
      <c r="E41" s="74">
        <v>24</v>
      </c>
      <c r="F41" s="75">
        <v>26</v>
      </c>
      <c r="G41" s="75">
        <v>28</v>
      </c>
      <c r="H41" s="75">
        <v>36</v>
      </c>
      <c r="I41" s="887">
        <v>45</v>
      </c>
      <c r="J41" s="75" t="s">
        <v>74</v>
      </c>
      <c r="K41" s="75">
        <v>7</v>
      </c>
      <c r="L41" s="871">
        <v>10</v>
      </c>
    </row>
    <row r="42" spans="1:15" ht="15.75" thickBot="1" x14ac:dyDescent="0.3">
      <c r="A42" s="1308"/>
      <c r="B42" s="611">
        <v>35</v>
      </c>
      <c r="C42" s="612">
        <f t="shared" si="0"/>
        <v>42125</v>
      </c>
      <c r="D42" s="225" t="s">
        <v>33</v>
      </c>
      <c r="E42" s="76">
        <v>3</v>
      </c>
      <c r="F42" s="77">
        <v>19</v>
      </c>
      <c r="G42" s="77">
        <v>20</v>
      </c>
      <c r="H42" s="77">
        <v>25</v>
      </c>
      <c r="I42" s="77">
        <v>26</v>
      </c>
      <c r="J42" s="77" t="s">
        <v>74</v>
      </c>
      <c r="K42" s="77">
        <v>6</v>
      </c>
      <c r="L42" s="95">
        <v>10</v>
      </c>
    </row>
    <row r="43" spans="1:15" x14ac:dyDescent="0.25">
      <c r="A43" s="1307">
        <v>19</v>
      </c>
      <c r="B43" s="609">
        <v>36</v>
      </c>
      <c r="C43" s="610">
        <f t="shared" si="0"/>
        <v>42129</v>
      </c>
      <c r="D43" s="220" t="s">
        <v>32</v>
      </c>
      <c r="E43" s="74">
        <v>1</v>
      </c>
      <c r="F43" s="75">
        <v>10</v>
      </c>
      <c r="G43" s="75">
        <v>17</v>
      </c>
      <c r="H43" s="75">
        <v>20</v>
      </c>
      <c r="I43" s="75">
        <v>42</v>
      </c>
      <c r="J43" s="75" t="s">
        <v>74</v>
      </c>
      <c r="K43" s="75">
        <v>8</v>
      </c>
      <c r="L43" s="91">
        <v>9</v>
      </c>
    </row>
    <row r="44" spans="1:15" ht="15.75" thickBot="1" x14ac:dyDescent="0.3">
      <c r="A44" s="1308"/>
      <c r="B44" s="611">
        <v>37</v>
      </c>
      <c r="C44" s="612">
        <f t="shared" si="0"/>
        <v>42132</v>
      </c>
      <c r="D44" s="225" t="s">
        <v>33</v>
      </c>
      <c r="E44" s="76">
        <v>7</v>
      </c>
      <c r="F44" s="77">
        <v>14</v>
      </c>
      <c r="G44" s="77">
        <v>19</v>
      </c>
      <c r="H44" s="77">
        <v>47</v>
      </c>
      <c r="I44" s="77">
        <v>49</v>
      </c>
      <c r="J44" s="77" t="s">
        <v>74</v>
      </c>
      <c r="K44" s="872">
        <v>3</v>
      </c>
      <c r="L44" s="95">
        <v>10</v>
      </c>
    </row>
    <row r="45" spans="1:15" x14ac:dyDescent="0.25">
      <c r="A45" s="1307">
        <v>20</v>
      </c>
      <c r="B45" s="609">
        <v>38</v>
      </c>
      <c r="C45" s="610">
        <f t="shared" si="0"/>
        <v>42136</v>
      </c>
      <c r="D45" s="220" t="s">
        <v>32</v>
      </c>
      <c r="E45" s="74">
        <v>14</v>
      </c>
      <c r="F45" s="75">
        <v>29</v>
      </c>
      <c r="G45" s="75">
        <v>30</v>
      </c>
      <c r="H45" s="75">
        <v>40</v>
      </c>
      <c r="I45" s="75">
        <v>46</v>
      </c>
      <c r="J45" s="75" t="s">
        <v>74</v>
      </c>
      <c r="K45" s="75">
        <v>3</v>
      </c>
      <c r="L45" s="871">
        <v>6</v>
      </c>
    </row>
    <row r="46" spans="1:15" ht="15.75" thickBot="1" x14ac:dyDescent="0.3">
      <c r="A46" s="1308"/>
      <c r="B46" s="611">
        <v>39</v>
      </c>
      <c r="C46" s="612">
        <f t="shared" si="0"/>
        <v>42139</v>
      </c>
      <c r="D46" s="241" t="s">
        <v>33</v>
      </c>
      <c r="E46" s="76">
        <v>5</v>
      </c>
      <c r="F46" s="77">
        <v>35</v>
      </c>
      <c r="G46" s="77">
        <v>42</v>
      </c>
      <c r="H46" s="77">
        <v>44</v>
      </c>
      <c r="I46" s="77">
        <v>47</v>
      </c>
      <c r="J46" s="77" t="s">
        <v>74</v>
      </c>
      <c r="K46" s="872">
        <v>8</v>
      </c>
      <c r="L46" s="877">
        <v>9</v>
      </c>
    </row>
    <row r="47" spans="1:15" x14ac:dyDescent="0.25">
      <c r="A47" s="1307">
        <v>21</v>
      </c>
      <c r="B47" s="609">
        <v>40</v>
      </c>
      <c r="C47" s="610">
        <f t="shared" si="0"/>
        <v>42143</v>
      </c>
      <c r="D47" s="606" t="s">
        <v>32</v>
      </c>
      <c r="E47" s="74">
        <v>26</v>
      </c>
      <c r="F47" s="75">
        <v>30</v>
      </c>
      <c r="G47" s="75">
        <v>31</v>
      </c>
      <c r="H47" s="75">
        <v>35</v>
      </c>
      <c r="I47" s="75">
        <v>47</v>
      </c>
      <c r="J47" s="75" t="s">
        <v>74</v>
      </c>
      <c r="K47" s="75">
        <v>8</v>
      </c>
      <c r="L47" s="91">
        <v>11</v>
      </c>
    </row>
    <row r="48" spans="1:15" ht="15.75" thickBot="1" x14ac:dyDescent="0.3">
      <c r="A48" s="1308"/>
      <c r="B48" s="611">
        <v>41</v>
      </c>
      <c r="C48" s="612">
        <f t="shared" si="0"/>
        <v>42146</v>
      </c>
      <c r="D48" s="225" t="s">
        <v>33</v>
      </c>
      <c r="E48" s="76">
        <v>18</v>
      </c>
      <c r="F48" s="77">
        <v>24</v>
      </c>
      <c r="G48" s="77">
        <v>35</v>
      </c>
      <c r="H48" s="77">
        <v>44</v>
      </c>
      <c r="I48" s="872">
        <v>45</v>
      </c>
      <c r="J48" s="77" t="s">
        <v>74</v>
      </c>
      <c r="K48" s="872">
        <v>5</v>
      </c>
      <c r="L48" s="95">
        <v>11</v>
      </c>
    </row>
    <row r="49" spans="1:15" x14ac:dyDescent="0.25">
      <c r="A49" s="1307">
        <v>22</v>
      </c>
      <c r="B49" s="609">
        <v>42</v>
      </c>
      <c r="C49" s="610">
        <f t="shared" si="0"/>
        <v>42150</v>
      </c>
      <c r="D49" s="220" t="s">
        <v>32</v>
      </c>
      <c r="E49" s="74">
        <v>5</v>
      </c>
      <c r="F49" s="75">
        <v>6</v>
      </c>
      <c r="G49" s="75">
        <v>7</v>
      </c>
      <c r="H49" s="75">
        <v>21</v>
      </c>
      <c r="I49" s="75">
        <v>24</v>
      </c>
      <c r="J49" s="75" t="s">
        <v>74</v>
      </c>
      <c r="K49" s="75">
        <v>5</v>
      </c>
      <c r="L49" s="871">
        <v>6</v>
      </c>
    </row>
    <row r="50" spans="1:15" ht="15.75" thickBot="1" x14ac:dyDescent="0.3">
      <c r="A50" s="1308"/>
      <c r="B50" s="611">
        <v>43</v>
      </c>
      <c r="C50" s="612">
        <f t="shared" si="0"/>
        <v>42153</v>
      </c>
      <c r="D50" s="225" t="s">
        <v>33</v>
      </c>
      <c r="E50" s="76">
        <v>3</v>
      </c>
      <c r="F50" s="77">
        <v>4</v>
      </c>
      <c r="G50" s="77">
        <v>20</v>
      </c>
      <c r="H50" s="872">
        <v>45</v>
      </c>
      <c r="I50" s="77">
        <v>48</v>
      </c>
      <c r="J50" s="77" t="s">
        <v>74</v>
      </c>
      <c r="K50" s="77">
        <v>6</v>
      </c>
      <c r="L50" s="877">
        <v>8</v>
      </c>
    </row>
    <row r="51" spans="1:15" ht="15.75" thickBot="1" x14ac:dyDescent="0.3">
      <c r="A51" s="1307">
        <v>23</v>
      </c>
      <c r="B51" s="609">
        <v>44</v>
      </c>
      <c r="C51" s="610">
        <f t="shared" si="0"/>
        <v>42157</v>
      </c>
      <c r="D51" s="220" t="s">
        <v>32</v>
      </c>
      <c r="E51" s="74">
        <v>7</v>
      </c>
      <c r="F51" s="887">
        <v>23</v>
      </c>
      <c r="G51" s="75">
        <v>29</v>
      </c>
      <c r="H51" s="75">
        <v>37</v>
      </c>
      <c r="I51" s="75">
        <v>41</v>
      </c>
      <c r="J51" s="75" t="s">
        <v>74</v>
      </c>
      <c r="K51" s="75">
        <v>1</v>
      </c>
      <c r="L51" s="91">
        <v>8</v>
      </c>
    </row>
    <row r="52" spans="1:15" ht="15.75" thickBot="1" x14ac:dyDescent="0.3">
      <c r="A52" s="1308"/>
      <c r="B52" s="611">
        <v>45</v>
      </c>
      <c r="C52" s="612">
        <f t="shared" si="0"/>
        <v>42160</v>
      </c>
      <c r="D52" s="241" t="s">
        <v>33</v>
      </c>
      <c r="E52" s="76">
        <v>2</v>
      </c>
      <c r="F52" s="77">
        <v>7</v>
      </c>
      <c r="G52" s="872">
        <v>8</v>
      </c>
      <c r="H52" s="872">
        <v>45</v>
      </c>
      <c r="I52" s="77">
        <v>48</v>
      </c>
      <c r="J52" s="77" t="s">
        <v>74</v>
      </c>
      <c r="K52" s="77">
        <v>1</v>
      </c>
      <c r="L52" s="877">
        <v>9</v>
      </c>
      <c r="M52" s="1253">
        <v>58.88</v>
      </c>
      <c r="N52" s="1254"/>
      <c r="O52" s="1255"/>
    </row>
    <row r="53" spans="1:15" ht="15.75" thickBot="1" x14ac:dyDescent="0.3">
      <c r="A53" s="1307">
        <v>24</v>
      </c>
      <c r="B53" s="609">
        <v>46</v>
      </c>
      <c r="C53" s="610">
        <f t="shared" si="0"/>
        <v>42164</v>
      </c>
      <c r="D53" s="606" t="s">
        <v>32</v>
      </c>
      <c r="E53" s="74">
        <v>5</v>
      </c>
      <c r="F53" s="75">
        <v>9</v>
      </c>
      <c r="G53" s="75">
        <v>17</v>
      </c>
      <c r="H53" s="75">
        <v>32</v>
      </c>
      <c r="I53" s="75">
        <v>34</v>
      </c>
      <c r="J53" s="75" t="s">
        <v>74</v>
      </c>
      <c r="K53" s="887">
        <v>6</v>
      </c>
      <c r="L53" s="91">
        <v>8</v>
      </c>
    </row>
    <row r="54" spans="1:15" ht="15.75" thickBot="1" x14ac:dyDescent="0.3">
      <c r="A54" s="1308"/>
      <c r="B54" s="611">
        <v>47</v>
      </c>
      <c r="C54" s="612">
        <f t="shared" si="0"/>
        <v>42167</v>
      </c>
      <c r="D54" s="225" t="s">
        <v>33</v>
      </c>
      <c r="E54" s="76">
        <v>5</v>
      </c>
      <c r="F54" s="872">
        <v>8</v>
      </c>
      <c r="G54" s="77">
        <v>10</v>
      </c>
      <c r="H54" s="77">
        <v>11</v>
      </c>
      <c r="I54" s="77">
        <v>37</v>
      </c>
      <c r="J54" s="77" t="s">
        <v>74</v>
      </c>
      <c r="K54" s="872">
        <v>7</v>
      </c>
      <c r="L54" s="877">
        <v>9</v>
      </c>
      <c r="M54" s="1253">
        <v>8.93</v>
      </c>
      <c r="N54" s="1254"/>
      <c r="O54" s="1255"/>
    </row>
    <row r="55" spans="1:15" x14ac:dyDescent="0.25">
      <c r="A55" s="1307">
        <v>25</v>
      </c>
      <c r="B55" s="609">
        <v>48</v>
      </c>
      <c r="C55" s="610">
        <f t="shared" si="0"/>
        <v>42171</v>
      </c>
      <c r="D55" s="220" t="s">
        <v>32</v>
      </c>
      <c r="E55" s="74">
        <v>10</v>
      </c>
      <c r="F55" s="75">
        <v>15</v>
      </c>
      <c r="G55" s="75">
        <v>16</v>
      </c>
      <c r="H55" s="75">
        <v>36</v>
      </c>
      <c r="I55" s="75">
        <v>37</v>
      </c>
      <c r="J55" s="75" t="s">
        <v>74</v>
      </c>
      <c r="K55" s="75">
        <v>3</v>
      </c>
      <c r="L55" s="91">
        <v>9</v>
      </c>
    </row>
    <row r="56" spans="1:15" ht="15.75" thickBot="1" x14ac:dyDescent="0.3">
      <c r="A56" s="1308"/>
      <c r="B56" s="611">
        <v>49</v>
      </c>
      <c r="C56" s="612">
        <f t="shared" si="0"/>
        <v>42174</v>
      </c>
      <c r="D56" s="225" t="s">
        <v>33</v>
      </c>
      <c r="E56" s="76">
        <v>7</v>
      </c>
      <c r="F56" s="77">
        <v>14</v>
      </c>
      <c r="G56" s="77">
        <v>20</v>
      </c>
      <c r="H56" s="77">
        <v>31</v>
      </c>
      <c r="I56" s="77">
        <v>42</v>
      </c>
      <c r="J56" s="77" t="s">
        <v>74</v>
      </c>
      <c r="K56" s="872">
        <v>3</v>
      </c>
      <c r="L56" s="877">
        <v>9</v>
      </c>
    </row>
    <row r="57" spans="1:15" ht="15.75" thickBot="1" x14ac:dyDescent="0.3">
      <c r="A57" s="1307">
        <v>26</v>
      </c>
      <c r="B57" s="609">
        <v>50</v>
      </c>
      <c r="C57" s="610">
        <f t="shared" si="0"/>
        <v>42178</v>
      </c>
      <c r="D57" s="220" t="s">
        <v>32</v>
      </c>
      <c r="E57" s="74">
        <v>4</v>
      </c>
      <c r="F57" s="75">
        <v>16</v>
      </c>
      <c r="G57" s="75">
        <v>22</v>
      </c>
      <c r="H57" s="75">
        <v>38</v>
      </c>
      <c r="I57" s="75">
        <v>49</v>
      </c>
      <c r="J57" s="75" t="s">
        <v>74</v>
      </c>
      <c r="K57" s="887">
        <v>6</v>
      </c>
      <c r="L57" s="91">
        <v>9</v>
      </c>
    </row>
    <row r="58" spans="1:15" ht="15.75" thickBot="1" x14ac:dyDescent="0.3">
      <c r="A58" s="1308"/>
      <c r="B58" s="611">
        <v>51</v>
      </c>
      <c r="C58" s="612">
        <f t="shared" si="0"/>
        <v>42181</v>
      </c>
      <c r="D58" s="606" t="s">
        <v>33</v>
      </c>
      <c r="E58" s="74">
        <v>3</v>
      </c>
      <c r="F58" s="75">
        <v>6</v>
      </c>
      <c r="G58" s="75">
        <v>10</v>
      </c>
      <c r="H58" s="75">
        <v>19</v>
      </c>
      <c r="I58" s="75">
        <v>24</v>
      </c>
      <c r="J58" s="75" t="s">
        <v>74</v>
      </c>
      <c r="K58" s="887">
        <v>5</v>
      </c>
      <c r="L58" s="871">
        <v>7</v>
      </c>
    </row>
    <row r="59" spans="1:15" ht="15.75" thickBot="1" x14ac:dyDescent="0.3">
      <c r="A59" s="1307">
        <v>27</v>
      </c>
      <c r="B59" s="609">
        <v>52</v>
      </c>
      <c r="C59" s="610">
        <f t="shared" si="0"/>
        <v>42185</v>
      </c>
      <c r="D59" s="225" t="s">
        <v>32</v>
      </c>
      <c r="E59" s="76">
        <v>11</v>
      </c>
      <c r="F59" s="77">
        <v>15</v>
      </c>
      <c r="G59" s="77">
        <v>28</v>
      </c>
      <c r="H59" s="77">
        <v>34</v>
      </c>
      <c r="I59" s="77">
        <v>37</v>
      </c>
      <c r="J59" s="77" t="s">
        <v>74</v>
      </c>
      <c r="K59" s="77">
        <v>1</v>
      </c>
      <c r="L59" s="95">
        <v>8</v>
      </c>
    </row>
    <row r="60" spans="1:15" ht="15.75" thickBot="1" x14ac:dyDescent="0.3">
      <c r="A60" s="1308"/>
      <c r="B60" s="611">
        <v>53</v>
      </c>
      <c r="C60" s="612">
        <f t="shared" si="0"/>
        <v>42188</v>
      </c>
      <c r="D60" s="606" t="s">
        <v>33</v>
      </c>
      <c r="E60" s="74">
        <v>11</v>
      </c>
      <c r="F60" s="887">
        <v>12</v>
      </c>
      <c r="G60" s="75">
        <v>15</v>
      </c>
      <c r="H60" s="75">
        <v>18</v>
      </c>
      <c r="I60" s="75">
        <v>44</v>
      </c>
      <c r="J60" s="75" t="s">
        <v>74</v>
      </c>
      <c r="K60" s="887">
        <v>3</v>
      </c>
      <c r="L60" s="871">
        <v>9</v>
      </c>
      <c r="M60" s="1253">
        <v>7.71</v>
      </c>
      <c r="N60" s="1254"/>
      <c r="O60" s="1255"/>
    </row>
    <row r="61" spans="1:15" ht="15.75" thickBot="1" x14ac:dyDescent="0.3">
      <c r="A61" s="1307">
        <v>28</v>
      </c>
      <c r="B61" s="609">
        <v>54</v>
      </c>
      <c r="C61" s="610">
        <f t="shared" si="0"/>
        <v>42192</v>
      </c>
      <c r="D61" s="225" t="s">
        <v>32</v>
      </c>
      <c r="E61" s="76">
        <v>6</v>
      </c>
      <c r="F61" s="77">
        <v>7</v>
      </c>
      <c r="G61" s="77">
        <v>18</v>
      </c>
      <c r="H61" s="77">
        <v>33</v>
      </c>
      <c r="I61" s="77">
        <v>41</v>
      </c>
      <c r="J61" s="77" t="s">
        <v>74</v>
      </c>
      <c r="K61" s="77">
        <v>3</v>
      </c>
      <c r="L61" s="877">
        <v>10</v>
      </c>
    </row>
    <row r="62" spans="1:15" ht="15.75" thickBot="1" x14ac:dyDescent="0.3">
      <c r="A62" s="1308"/>
      <c r="B62" s="611">
        <v>55</v>
      </c>
      <c r="C62" s="612">
        <f t="shared" si="0"/>
        <v>42195</v>
      </c>
      <c r="D62" s="606" t="s">
        <v>33</v>
      </c>
      <c r="E62" s="74">
        <v>5</v>
      </c>
      <c r="F62" s="887">
        <v>8</v>
      </c>
      <c r="G62" s="75">
        <v>15</v>
      </c>
      <c r="H62" s="75">
        <v>35</v>
      </c>
      <c r="I62" s="75">
        <v>41</v>
      </c>
      <c r="J62" s="75" t="s">
        <v>74</v>
      </c>
      <c r="K62" s="75">
        <v>4</v>
      </c>
      <c r="L62" s="871">
        <v>5</v>
      </c>
    </row>
    <row r="63" spans="1:15" ht="15.75" thickBot="1" x14ac:dyDescent="0.3">
      <c r="A63" s="1307">
        <v>29</v>
      </c>
      <c r="B63" s="609">
        <v>56</v>
      </c>
      <c r="C63" s="610">
        <f t="shared" si="0"/>
        <v>42199</v>
      </c>
      <c r="D63" s="225" t="s">
        <v>32</v>
      </c>
      <c r="E63" s="76">
        <v>6</v>
      </c>
      <c r="F63" s="77">
        <v>18</v>
      </c>
      <c r="G63" s="77">
        <v>19</v>
      </c>
      <c r="H63" s="77">
        <v>34</v>
      </c>
      <c r="I63" s="77">
        <v>36</v>
      </c>
      <c r="J63" s="77" t="s">
        <v>74</v>
      </c>
      <c r="K63" s="77">
        <v>1</v>
      </c>
      <c r="L63" s="95">
        <v>8</v>
      </c>
    </row>
    <row r="64" spans="1:15" ht="15.75" thickBot="1" x14ac:dyDescent="0.3">
      <c r="A64" s="1308"/>
      <c r="B64" s="611">
        <v>57</v>
      </c>
      <c r="C64" s="612">
        <f t="shared" si="0"/>
        <v>42202</v>
      </c>
      <c r="D64" s="606" t="s">
        <v>33</v>
      </c>
      <c r="E64" s="74">
        <v>1</v>
      </c>
      <c r="F64" s="75">
        <v>21</v>
      </c>
      <c r="G64" s="75">
        <v>22</v>
      </c>
      <c r="H64" s="75">
        <v>43</v>
      </c>
      <c r="I64" s="75">
        <v>48</v>
      </c>
      <c r="J64" s="75" t="s">
        <v>74</v>
      </c>
      <c r="K64" s="887">
        <v>7</v>
      </c>
      <c r="L64" s="871">
        <v>9</v>
      </c>
    </row>
    <row r="65" spans="1:15" ht="15.75" thickBot="1" x14ac:dyDescent="0.3">
      <c r="A65" s="1307">
        <v>30</v>
      </c>
      <c r="B65" s="609">
        <v>58</v>
      </c>
      <c r="C65" s="610">
        <f t="shared" si="0"/>
        <v>42206</v>
      </c>
      <c r="D65" s="225" t="s">
        <v>32</v>
      </c>
      <c r="E65" s="76">
        <v>14</v>
      </c>
      <c r="F65" s="77">
        <v>20</v>
      </c>
      <c r="G65" s="77">
        <v>27</v>
      </c>
      <c r="H65" s="77">
        <v>29</v>
      </c>
      <c r="I65" s="77">
        <v>44</v>
      </c>
      <c r="J65" s="77" t="s">
        <v>74</v>
      </c>
      <c r="K65" s="77">
        <v>7</v>
      </c>
      <c r="L65" s="877">
        <v>10</v>
      </c>
    </row>
    <row r="66" spans="1:15" ht="15.75" thickBot="1" x14ac:dyDescent="0.3">
      <c r="A66" s="1308"/>
      <c r="B66" s="611">
        <v>59</v>
      </c>
      <c r="C66" s="612">
        <f t="shared" si="0"/>
        <v>42209</v>
      </c>
      <c r="D66" s="606" t="s">
        <v>33</v>
      </c>
      <c r="E66" s="74">
        <v>2</v>
      </c>
      <c r="F66" s="75">
        <v>9</v>
      </c>
      <c r="G66" s="75">
        <v>21</v>
      </c>
      <c r="H66" s="75">
        <v>35</v>
      </c>
      <c r="I66" s="75">
        <v>46</v>
      </c>
      <c r="J66" s="75" t="s">
        <v>74</v>
      </c>
      <c r="K66" s="75">
        <v>2</v>
      </c>
      <c r="L66" s="91">
        <v>11</v>
      </c>
    </row>
    <row r="67" spans="1:15" ht="15.75" thickBot="1" x14ac:dyDescent="0.3">
      <c r="A67" s="1307">
        <v>31</v>
      </c>
      <c r="B67" s="609">
        <v>60</v>
      </c>
      <c r="C67" s="610">
        <f t="shared" si="0"/>
        <v>42213</v>
      </c>
      <c r="D67" s="225" t="s">
        <v>32</v>
      </c>
      <c r="E67" s="888">
        <v>23</v>
      </c>
      <c r="F67" s="77">
        <v>32</v>
      </c>
      <c r="G67" s="77">
        <v>36</v>
      </c>
      <c r="H67" s="77">
        <v>43</v>
      </c>
      <c r="I67" s="77">
        <v>49</v>
      </c>
      <c r="J67" s="77" t="s">
        <v>74</v>
      </c>
      <c r="K67" s="77">
        <v>7</v>
      </c>
      <c r="L67" s="95">
        <v>8</v>
      </c>
    </row>
    <row r="68" spans="1:15" ht="15.75" thickBot="1" x14ac:dyDescent="0.3">
      <c r="A68" s="1308"/>
      <c r="B68" s="611">
        <v>61</v>
      </c>
      <c r="C68" s="612">
        <f t="shared" si="0"/>
        <v>42216</v>
      </c>
      <c r="D68" s="606" t="s">
        <v>33</v>
      </c>
      <c r="E68" s="74">
        <v>16</v>
      </c>
      <c r="F68" s="75">
        <v>21</v>
      </c>
      <c r="G68" s="75">
        <v>34</v>
      </c>
      <c r="H68" s="75">
        <v>40</v>
      </c>
      <c r="I68" s="75">
        <v>50</v>
      </c>
      <c r="J68" s="75" t="s">
        <v>74</v>
      </c>
      <c r="K68" s="75">
        <v>6</v>
      </c>
      <c r="L68" s="871">
        <v>9</v>
      </c>
    </row>
    <row r="69" spans="1:15" x14ac:dyDescent="0.25">
      <c r="A69" s="1307">
        <v>32</v>
      </c>
      <c r="B69" s="609">
        <v>62</v>
      </c>
      <c r="C69" s="610">
        <f t="shared" si="0"/>
        <v>42220</v>
      </c>
      <c r="D69" s="225" t="s">
        <v>32</v>
      </c>
      <c r="E69" s="74">
        <v>10</v>
      </c>
      <c r="F69" s="75">
        <v>15</v>
      </c>
      <c r="G69" s="75">
        <v>39</v>
      </c>
      <c r="H69" s="887">
        <v>45</v>
      </c>
      <c r="I69" s="75">
        <v>50</v>
      </c>
      <c r="J69" s="75" t="s">
        <v>74</v>
      </c>
      <c r="K69" s="75">
        <v>9</v>
      </c>
      <c r="L69" s="871">
        <v>10</v>
      </c>
    </row>
    <row r="70" spans="1:15" ht="15.75" thickBot="1" x14ac:dyDescent="0.3">
      <c r="A70" s="1308"/>
      <c r="B70" s="611">
        <v>63</v>
      </c>
      <c r="C70" s="612">
        <f t="shared" si="0"/>
        <v>42223</v>
      </c>
      <c r="D70" s="606" t="s">
        <v>33</v>
      </c>
      <c r="E70" s="76">
        <v>1</v>
      </c>
      <c r="F70" s="77">
        <v>5</v>
      </c>
      <c r="G70" s="77">
        <v>21</v>
      </c>
      <c r="H70" s="77">
        <v>39</v>
      </c>
      <c r="I70" s="77">
        <v>44</v>
      </c>
      <c r="J70" s="77" t="s">
        <v>74</v>
      </c>
      <c r="K70" s="77">
        <v>4</v>
      </c>
      <c r="L70" s="95">
        <v>11</v>
      </c>
    </row>
    <row r="71" spans="1:15" ht="15.75" thickBot="1" x14ac:dyDescent="0.3">
      <c r="A71" s="1307">
        <v>33</v>
      </c>
      <c r="B71" s="609">
        <v>64</v>
      </c>
      <c r="C71" s="610">
        <f t="shared" si="0"/>
        <v>42227</v>
      </c>
      <c r="D71" s="225" t="s">
        <v>32</v>
      </c>
      <c r="E71" s="74">
        <v>2</v>
      </c>
      <c r="F71" s="887">
        <v>3</v>
      </c>
      <c r="G71" s="75">
        <v>8</v>
      </c>
      <c r="H71" s="75">
        <v>15</v>
      </c>
      <c r="I71" s="75">
        <v>16</v>
      </c>
      <c r="J71" s="75" t="s">
        <v>74</v>
      </c>
      <c r="K71" s="75">
        <v>4</v>
      </c>
      <c r="L71" s="91">
        <v>11</v>
      </c>
    </row>
    <row r="72" spans="1:15" ht="15.75" thickBot="1" x14ac:dyDescent="0.3">
      <c r="A72" s="1308"/>
      <c r="B72" s="611">
        <v>65</v>
      </c>
      <c r="C72" s="612">
        <f t="shared" si="0"/>
        <v>42230</v>
      </c>
      <c r="D72" s="606" t="s">
        <v>33</v>
      </c>
      <c r="E72" s="76">
        <v>4</v>
      </c>
      <c r="F72" s="77">
        <v>7</v>
      </c>
      <c r="G72" s="77">
        <v>39</v>
      </c>
      <c r="H72" s="77">
        <v>44</v>
      </c>
      <c r="I72" s="872">
        <v>45</v>
      </c>
      <c r="J72" s="77" t="s">
        <v>74</v>
      </c>
      <c r="K72" s="872">
        <v>3</v>
      </c>
      <c r="L72" s="877">
        <v>5</v>
      </c>
      <c r="M72" s="1253">
        <v>7.14</v>
      </c>
      <c r="N72" s="1254"/>
      <c r="O72" s="1255"/>
    </row>
    <row r="73" spans="1:15" x14ac:dyDescent="0.25">
      <c r="A73" s="1307">
        <v>34</v>
      </c>
      <c r="B73" s="609">
        <v>66</v>
      </c>
      <c r="C73" s="610">
        <f t="shared" si="0"/>
        <v>42234</v>
      </c>
      <c r="D73" s="225" t="s">
        <v>32</v>
      </c>
      <c r="E73" s="74">
        <v>7</v>
      </c>
      <c r="F73" s="75">
        <v>10</v>
      </c>
      <c r="G73" s="75">
        <v>11</v>
      </c>
      <c r="H73" s="887">
        <v>12</v>
      </c>
      <c r="I73" s="75">
        <v>19</v>
      </c>
      <c r="J73" s="75" t="s">
        <v>74</v>
      </c>
      <c r="K73" s="887">
        <v>2</v>
      </c>
      <c r="L73" s="91">
        <v>9</v>
      </c>
    </row>
    <row r="74" spans="1:15" ht="15.75" thickBot="1" x14ac:dyDescent="0.3">
      <c r="A74" s="1308"/>
      <c r="B74" s="611">
        <v>67</v>
      </c>
      <c r="C74" s="612">
        <f t="shared" si="0"/>
        <v>42237</v>
      </c>
      <c r="D74" s="606" t="s">
        <v>33</v>
      </c>
      <c r="E74" s="76">
        <v>4</v>
      </c>
      <c r="F74" s="77">
        <v>16</v>
      </c>
      <c r="G74" s="77">
        <v>18</v>
      </c>
      <c r="H74" s="77">
        <v>43</v>
      </c>
      <c r="I74" s="77">
        <v>47</v>
      </c>
      <c r="J74" s="77" t="s">
        <v>74</v>
      </c>
      <c r="K74" s="77">
        <v>6</v>
      </c>
      <c r="L74" s="95">
        <v>10</v>
      </c>
    </row>
    <row r="75" spans="1:15" x14ac:dyDescent="0.25">
      <c r="A75" s="1307">
        <v>35</v>
      </c>
      <c r="B75" s="609">
        <v>68</v>
      </c>
      <c r="C75" s="610">
        <f t="shared" si="0"/>
        <v>42241</v>
      </c>
      <c r="D75" s="225" t="s">
        <v>32</v>
      </c>
      <c r="E75" s="74">
        <v>27</v>
      </c>
      <c r="F75" s="75">
        <v>31</v>
      </c>
      <c r="G75" s="75">
        <v>33</v>
      </c>
      <c r="H75" s="75">
        <v>42</v>
      </c>
      <c r="I75" s="75">
        <v>50</v>
      </c>
      <c r="J75" s="75" t="s">
        <v>74</v>
      </c>
      <c r="K75" s="887">
        <v>2</v>
      </c>
      <c r="L75" s="91">
        <v>5</v>
      </c>
    </row>
    <row r="76" spans="1:15" ht="15.75" thickBot="1" x14ac:dyDescent="0.3">
      <c r="A76" s="1308"/>
      <c r="B76" s="611">
        <v>69</v>
      </c>
      <c r="C76" s="612">
        <f t="shared" si="0"/>
        <v>42244</v>
      </c>
      <c r="D76" s="606" t="s">
        <v>33</v>
      </c>
      <c r="E76" s="76">
        <v>11</v>
      </c>
      <c r="F76" s="77">
        <v>29</v>
      </c>
      <c r="G76" s="77">
        <v>30</v>
      </c>
      <c r="H76" s="77">
        <v>31</v>
      </c>
      <c r="I76" s="77">
        <v>34</v>
      </c>
      <c r="J76" s="77" t="s">
        <v>74</v>
      </c>
      <c r="K76" s="77">
        <v>4</v>
      </c>
      <c r="L76" s="877">
        <v>7</v>
      </c>
    </row>
    <row r="77" spans="1:15" ht="15.75" thickBot="1" x14ac:dyDescent="0.3">
      <c r="A77" s="1307">
        <v>36</v>
      </c>
      <c r="B77" s="609">
        <v>70</v>
      </c>
      <c r="C77" s="610">
        <f t="shared" si="0"/>
        <v>42248</v>
      </c>
      <c r="D77" s="225" t="s">
        <v>32</v>
      </c>
      <c r="E77" s="74">
        <v>6</v>
      </c>
      <c r="F77" s="75">
        <v>19</v>
      </c>
      <c r="G77" s="75">
        <v>21</v>
      </c>
      <c r="H77" s="75">
        <v>27</v>
      </c>
      <c r="I77" s="887">
        <v>45</v>
      </c>
      <c r="J77" s="75" t="s">
        <v>74</v>
      </c>
      <c r="K77" s="75">
        <v>1</v>
      </c>
      <c r="L77" s="91">
        <v>8</v>
      </c>
    </row>
    <row r="78" spans="1:15" ht="15.75" thickBot="1" x14ac:dyDescent="0.3">
      <c r="A78" s="1308"/>
      <c r="B78" s="611">
        <v>71</v>
      </c>
      <c r="C78" s="612">
        <f t="shared" si="0"/>
        <v>42251</v>
      </c>
      <c r="D78" s="606" t="s">
        <v>33</v>
      </c>
      <c r="E78" s="888">
        <v>8</v>
      </c>
      <c r="F78" s="77">
        <v>9</v>
      </c>
      <c r="G78" s="77">
        <v>27</v>
      </c>
      <c r="H78" s="872">
        <v>45</v>
      </c>
      <c r="I78" s="77">
        <v>50</v>
      </c>
      <c r="J78" s="77" t="s">
        <v>74</v>
      </c>
      <c r="K78" s="872">
        <v>8</v>
      </c>
      <c r="L78" s="898">
        <v>10</v>
      </c>
      <c r="M78" s="1253">
        <v>57.46</v>
      </c>
      <c r="N78" s="1254"/>
      <c r="O78" s="1255"/>
    </row>
    <row r="79" spans="1:15" ht="15.75" thickBot="1" x14ac:dyDescent="0.3">
      <c r="A79" s="1307">
        <v>37</v>
      </c>
      <c r="B79" s="609">
        <v>72</v>
      </c>
      <c r="C79" s="610">
        <f t="shared" si="0"/>
        <v>42255</v>
      </c>
      <c r="D79" s="225" t="s">
        <v>32</v>
      </c>
      <c r="E79" s="74">
        <v>14</v>
      </c>
      <c r="F79" s="75">
        <v>16</v>
      </c>
      <c r="G79" s="75">
        <v>39</v>
      </c>
      <c r="H79" s="75">
        <v>40</v>
      </c>
      <c r="I79" s="75">
        <v>42</v>
      </c>
      <c r="J79" s="75" t="s">
        <v>74</v>
      </c>
      <c r="K79" s="75">
        <v>1</v>
      </c>
      <c r="L79" s="91">
        <v>4</v>
      </c>
    </row>
    <row r="80" spans="1:15" ht="15.75" thickBot="1" x14ac:dyDescent="0.3">
      <c r="A80" s="1308"/>
      <c r="B80" s="611">
        <v>73</v>
      </c>
      <c r="C80" s="612">
        <f t="shared" si="0"/>
        <v>42258</v>
      </c>
      <c r="D80" s="606" t="s">
        <v>33</v>
      </c>
      <c r="E80" s="74">
        <v>10</v>
      </c>
      <c r="F80" s="75">
        <v>18</v>
      </c>
      <c r="G80" s="75">
        <v>19</v>
      </c>
      <c r="H80" s="75">
        <v>29</v>
      </c>
      <c r="I80" s="75">
        <v>50</v>
      </c>
      <c r="J80" s="75" t="s">
        <v>74</v>
      </c>
      <c r="K80" s="75">
        <v>1</v>
      </c>
      <c r="L80" s="871">
        <v>9</v>
      </c>
    </row>
    <row r="81" spans="1:15" ht="15.75" thickBot="1" x14ac:dyDescent="0.3">
      <c r="A81" s="1307">
        <v>38</v>
      </c>
      <c r="B81" s="609">
        <v>74</v>
      </c>
      <c r="C81" s="610">
        <f t="shared" si="0"/>
        <v>42262</v>
      </c>
      <c r="D81" s="225" t="s">
        <v>32</v>
      </c>
      <c r="E81" s="76">
        <v>8</v>
      </c>
      <c r="F81" s="77">
        <v>15</v>
      </c>
      <c r="G81" s="77">
        <v>17</v>
      </c>
      <c r="H81" s="77">
        <v>44</v>
      </c>
      <c r="I81" s="77">
        <v>49</v>
      </c>
      <c r="J81" s="77" t="s">
        <v>74</v>
      </c>
      <c r="K81" s="77">
        <v>5</v>
      </c>
      <c r="L81" s="877">
        <v>8</v>
      </c>
    </row>
    <row r="82" spans="1:15" ht="15.75" thickBot="1" x14ac:dyDescent="0.3">
      <c r="A82" s="1308"/>
      <c r="B82" s="611">
        <v>75</v>
      </c>
      <c r="C82" s="612">
        <f t="shared" si="0"/>
        <v>42265</v>
      </c>
      <c r="D82" s="606" t="s">
        <v>33</v>
      </c>
      <c r="E82" s="74">
        <v>7</v>
      </c>
      <c r="F82" s="899">
        <v>29</v>
      </c>
      <c r="G82" s="75">
        <v>33</v>
      </c>
      <c r="H82" s="75">
        <v>34</v>
      </c>
      <c r="I82" s="75">
        <v>39</v>
      </c>
      <c r="J82" s="75" t="s">
        <v>74</v>
      </c>
      <c r="K82" s="887">
        <v>7</v>
      </c>
      <c r="L82" s="871">
        <v>8</v>
      </c>
    </row>
    <row r="83" spans="1:15" ht="15.75" thickBot="1" x14ac:dyDescent="0.3">
      <c r="A83" s="1307">
        <v>39</v>
      </c>
      <c r="B83" s="609">
        <v>76</v>
      </c>
      <c r="C83" s="610">
        <f t="shared" si="0"/>
        <v>42269</v>
      </c>
      <c r="D83" s="225" t="s">
        <v>32</v>
      </c>
      <c r="E83" s="76">
        <v>14</v>
      </c>
      <c r="F83" s="872">
        <v>23</v>
      </c>
      <c r="G83" s="77">
        <v>26</v>
      </c>
      <c r="H83" s="77">
        <v>27</v>
      </c>
      <c r="I83" s="77">
        <v>29</v>
      </c>
      <c r="J83" s="77" t="s">
        <v>74</v>
      </c>
      <c r="K83" s="77">
        <v>7</v>
      </c>
      <c r="L83" s="877">
        <v>10</v>
      </c>
    </row>
    <row r="84" spans="1:15" ht="15.75" thickBot="1" x14ac:dyDescent="0.3">
      <c r="A84" s="1308"/>
      <c r="B84" s="611">
        <v>77</v>
      </c>
      <c r="C84" s="612">
        <f t="shared" si="0"/>
        <v>42272</v>
      </c>
      <c r="D84" s="606" t="s">
        <v>33</v>
      </c>
      <c r="E84" s="873">
        <v>13</v>
      </c>
      <c r="F84" s="75">
        <v>14</v>
      </c>
      <c r="G84" s="887">
        <v>23</v>
      </c>
      <c r="H84" s="75">
        <v>30</v>
      </c>
      <c r="I84" s="75">
        <v>37</v>
      </c>
      <c r="J84" s="75" t="s">
        <v>74</v>
      </c>
      <c r="K84" s="75">
        <v>2</v>
      </c>
      <c r="L84" s="871">
        <v>8</v>
      </c>
      <c r="M84" s="1253">
        <v>52.38</v>
      </c>
      <c r="N84" s="1254"/>
      <c r="O84" s="1255"/>
    </row>
    <row r="85" spans="1:15" ht="15.75" thickBot="1" x14ac:dyDescent="0.3">
      <c r="A85" s="1307">
        <v>40</v>
      </c>
      <c r="B85" s="609">
        <v>78</v>
      </c>
      <c r="C85" s="610">
        <f t="shared" ref="C85:C111" si="1">+C83+7</f>
        <v>42276</v>
      </c>
      <c r="D85" s="225" t="s">
        <v>32</v>
      </c>
      <c r="E85" s="76">
        <v>11</v>
      </c>
      <c r="F85" s="77">
        <v>14</v>
      </c>
      <c r="G85" s="77">
        <v>26</v>
      </c>
      <c r="H85" s="77">
        <v>29</v>
      </c>
      <c r="I85" s="77">
        <v>49</v>
      </c>
      <c r="J85" s="77" t="s">
        <v>74</v>
      </c>
      <c r="K85" s="77">
        <v>3</v>
      </c>
      <c r="L85" s="95">
        <v>9</v>
      </c>
    </row>
    <row r="86" spans="1:15" ht="15.75" thickBot="1" x14ac:dyDescent="0.3">
      <c r="A86" s="1308"/>
      <c r="B86" s="611">
        <v>79</v>
      </c>
      <c r="C86" s="612">
        <f t="shared" si="1"/>
        <v>42279</v>
      </c>
      <c r="D86" s="606" t="s">
        <v>33</v>
      </c>
      <c r="E86" s="74">
        <v>7</v>
      </c>
      <c r="F86" s="75">
        <v>18</v>
      </c>
      <c r="G86" s="75">
        <v>21</v>
      </c>
      <c r="H86" s="75">
        <v>32</v>
      </c>
      <c r="I86" s="75">
        <v>35</v>
      </c>
      <c r="J86" s="75" t="s">
        <v>74</v>
      </c>
      <c r="K86" s="75">
        <v>2</v>
      </c>
      <c r="L86" s="91">
        <v>11</v>
      </c>
    </row>
    <row r="87" spans="1:15" ht="15.75" thickBot="1" x14ac:dyDescent="0.3">
      <c r="A87" s="1307">
        <v>41</v>
      </c>
      <c r="B87" s="609">
        <v>80</v>
      </c>
      <c r="C87" s="610">
        <f t="shared" si="1"/>
        <v>42283</v>
      </c>
      <c r="D87" s="225" t="s">
        <v>32</v>
      </c>
      <c r="E87" s="76">
        <v>11</v>
      </c>
      <c r="F87" s="77">
        <v>20</v>
      </c>
      <c r="G87" s="77">
        <v>22</v>
      </c>
      <c r="H87" s="77">
        <v>29</v>
      </c>
      <c r="I87" s="77">
        <v>32</v>
      </c>
      <c r="J87" s="77" t="s">
        <v>74</v>
      </c>
      <c r="K87" s="77">
        <v>1</v>
      </c>
      <c r="L87" s="95">
        <v>8</v>
      </c>
    </row>
    <row r="88" spans="1:15" ht="15.75" thickBot="1" x14ac:dyDescent="0.3">
      <c r="A88" s="1308"/>
      <c r="B88" s="611">
        <v>81</v>
      </c>
      <c r="C88" s="612">
        <f t="shared" si="1"/>
        <v>42286</v>
      </c>
      <c r="D88" s="606" t="s">
        <v>33</v>
      </c>
      <c r="E88" s="74">
        <v>1</v>
      </c>
      <c r="F88" s="75">
        <v>40</v>
      </c>
      <c r="G88" s="75">
        <v>42</v>
      </c>
      <c r="H88" s="75">
        <v>43</v>
      </c>
      <c r="I88" s="75">
        <v>47</v>
      </c>
      <c r="J88" s="75" t="s">
        <v>74</v>
      </c>
      <c r="K88" s="887">
        <v>9</v>
      </c>
      <c r="L88" s="91">
        <v>11</v>
      </c>
    </row>
    <row r="89" spans="1:15" ht="15.75" thickBot="1" x14ac:dyDescent="0.3">
      <c r="A89" s="1307">
        <v>42</v>
      </c>
      <c r="B89" s="609">
        <v>82</v>
      </c>
      <c r="C89" s="610">
        <f t="shared" si="1"/>
        <v>42290</v>
      </c>
      <c r="D89" s="225" t="s">
        <v>32</v>
      </c>
      <c r="E89" s="888">
        <v>12</v>
      </c>
      <c r="F89" s="77">
        <v>15</v>
      </c>
      <c r="G89" s="77">
        <v>26</v>
      </c>
      <c r="H89" s="77">
        <v>29</v>
      </c>
      <c r="I89" s="77">
        <v>47</v>
      </c>
      <c r="J89" s="77" t="s">
        <v>74</v>
      </c>
      <c r="K89" s="77">
        <v>3</v>
      </c>
      <c r="L89" s="95">
        <v>11</v>
      </c>
    </row>
    <row r="90" spans="1:15" ht="15.75" thickBot="1" x14ac:dyDescent="0.3">
      <c r="A90" s="1308"/>
      <c r="B90" s="611">
        <v>83</v>
      </c>
      <c r="C90" s="612">
        <f t="shared" si="1"/>
        <v>42293</v>
      </c>
      <c r="D90" s="606" t="s">
        <v>33</v>
      </c>
      <c r="E90" s="74">
        <v>7</v>
      </c>
      <c r="F90" s="75">
        <v>28</v>
      </c>
      <c r="G90" s="75">
        <v>29</v>
      </c>
      <c r="H90" s="75">
        <v>43</v>
      </c>
      <c r="I90" s="75">
        <v>48</v>
      </c>
      <c r="J90" s="75" t="s">
        <v>74</v>
      </c>
      <c r="K90" s="887">
        <v>3</v>
      </c>
      <c r="L90" s="91">
        <v>10</v>
      </c>
    </row>
    <row r="91" spans="1:15" x14ac:dyDescent="0.25">
      <c r="A91" s="1307">
        <v>43</v>
      </c>
      <c r="B91" s="609">
        <v>84</v>
      </c>
      <c r="C91" s="610">
        <f t="shared" si="1"/>
        <v>42297</v>
      </c>
      <c r="D91" s="225" t="s">
        <v>32</v>
      </c>
      <c r="E91" s="74">
        <v>17</v>
      </c>
      <c r="F91" s="75">
        <v>19</v>
      </c>
      <c r="G91" s="75">
        <v>21</v>
      </c>
      <c r="H91" s="75">
        <v>30</v>
      </c>
      <c r="I91" s="887">
        <v>45</v>
      </c>
      <c r="J91" s="75" t="s">
        <v>74</v>
      </c>
      <c r="K91" s="75">
        <v>8</v>
      </c>
      <c r="L91" s="871">
        <v>10</v>
      </c>
    </row>
    <row r="92" spans="1:15" ht="15.75" thickBot="1" x14ac:dyDescent="0.3">
      <c r="A92" s="1308"/>
      <c r="B92" s="611">
        <v>85</v>
      </c>
      <c r="C92" s="612">
        <f t="shared" si="1"/>
        <v>42300</v>
      </c>
      <c r="D92" s="606" t="s">
        <v>33</v>
      </c>
      <c r="E92" s="76">
        <v>7</v>
      </c>
      <c r="F92" s="77">
        <v>25</v>
      </c>
      <c r="G92" s="77">
        <v>30</v>
      </c>
      <c r="H92" s="77">
        <v>32</v>
      </c>
      <c r="I92" s="77">
        <v>39</v>
      </c>
      <c r="J92" s="77" t="s">
        <v>74</v>
      </c>
      <c r="K92" s="77">
        <v>2</v>
      </c>
      <c r="L92" s="877">
        <v>8</v>
      </c>
    </row>
    <row r="93" spans="1:15" ht="15.75" thickBot="1" x14ac:dyDescent="0.3">
      <c r="A93" s="1307">
        <v>44</v>
      </c>
      <c r="B93" s="609">
        <v>86</v>
      </c>
      <c r="C93" s="610">
        <f t="shared" si="1"/>
        <v>42304</v>
      </c>
      <c r="D93" s="225" t="s">
        <v>32</v>
      </c>
      <c r="E93" s="74">
        <v>11</v>
      </c>
      <c r="F93" s="887">
        <v>12</v>
      </c>
      <c r="G93" s="75">
        <v>20</v>
      </c>
      <c r="H93" s="75">
        <v>25</v>
      </c>
      <c r="I93" s="75">
        <v>36</v>
      </c>
      <c r="J93" s="75" t="s">
        <v>74</v>
      </c>
      <c r="K93" s="887">
        <v>6</v>
      </c>
      <c r="L93" s="91">
        <v>9</v>
      </c>
    </row>
    <row r="94" spans="1:15" ht="15.75" thickBot="1" x14ac:dyDescent="0.3">
      <c r="A94" s="1308"/>
      <c r="B94" s="611">
        <v>87</v>
      </c>
      <c r="C94" s="612">
        <f t="shared" si="1"/>
        <v>42307</v>
      </c>
      <c r="D94" s="606" t="s">
        <v>33</v>
      </c>
      <c r="E94" s="888">
        <v>8</v>
      </c>
      <c r="F94" s="872">
        <v>13</v>
      </c>
      <c r="G94" s="77">
        <v>17</v>
      </c>
      <c r="H94" s="77">
        <v>21</v>
      </c>
      <c r="I94" s="77">
        <v>34</v>
      </c>
      <c r="J94" s="77" t="s">
        <v>74</v>
      </c>
      <c r="K94" s="872">
        <v>6</v>
      </c>
      <c r="L94" s="95">
        <v>7</v>
      </c>
      <c r="M94" s="1253">
        <v>48.4</v>
      </c>
      <c r="N94" s="1254"/>
      <c r="O94" s="1255"/>
    </row>
    <row r="95" spans="1:15" ht="15.75" thickBot="1" x14ac:dyDescent="0.3">
      <c r="A95" s="1307">
        <v>45</v>
      </c>
      <c r="B95" s="609">
        <v>88</v>
      </c>
      <c r="C95" s="610">
        <f t="shared" si="1"/>
        <v>42311</v>
      </c>
      <c r="D95" s="225" t="s">
        <v>32</v>
      </c>
      <c r="E95" s="873">
        <v>8</v>
      </c>
      <c r="F95" s="75">
        <v>27</v>
      </c>
      <c r="G95" s="75">
        <v>39</v>
      </c>
      <c r="H95" s="75">
        <v>46</v>
      </c>
      <c r="I95" s="75">
        <v>49</v>
      </c>
      <c r="J95" s="75" t="s">
        <v>74</v>
      </c>
      <c r="K95" s="887">
        <v>2</v>
      </c>
      <c r="L95" s="871">
        <v>6</v>
      </c>
      <c r="M95" s="1253">
        <v>9.5</v>
      </c>
      <c r="N95" s="1254"/>
      <c r="O95" s="1255"/>
    </row>
    <row r="96" spans="1:15" ht="15.75" thickBot="1" x14ac:dyDescent="0.3">
      <c r="A96" s="1308"/>
      <c r="B96" s="611">
        <v>89</v>
      </c>
      <c r="C96" s="612">
        <f t="shared" si="1"/>
        <v>42314</v>
      </c>
      <c r="D96" s="606" t="s">
        <v>33</v>
      </c>
      <c r="E96" s="76">
        <v>3</v>
      </c>
      <c r="F96" s="77">
        <v>17</v>
      </c>
      <c r="G96" s="77">
        <v>26</v>
      </c>
      <c r="H96" s="77">
        <v>38</v>
      </c>
      <c r="I96" s="77">
        <v>40</v>
      </c>
      <c r="J96" s="77" t="s">
        <v>74</v>
      </c>
      <c r="K96" s="77">
        <v>4</v>
      </c>
      <c r="L96" s="95">
        <v>10</v>
      </c>
    </row>
    <row r="97" spans="1:15" x14ac:dyDescent="0.25">
      <c r="A97" s="1307">
        <v>46</v>
      </c>
      <c r="B97" s="609">
        <v>90</v>
      </c>
      <c r="C97" s="610">
        <f t="shared" si="1"/>
        <v>42318</v>
      </c>
      <c r="D97" s="225" t="s">
        <v>32</v>
      </c>
      <c r="E97" s="74">
        <v>6</v>
      </c>
      <c r="F97" s="887">
        <v>13</v>
      </c>
      <c r="G97" s="75">
        <v>18</v>
      </c>
      <c r="H97" s="75">
        <v>39</v>
      </c>
      <c r="I97" s="75">
        <v>43</v>
      </c>
      <c r="J97" s="75" t="s">
        <v>74</v>
      </c>
      <c r="K97" s="887">
        <v>2</v>
      </c>
      <c r="L97" s="91">
        <v>8</v>
      </c>
    </row>
    <row r="98" spans="1:15" ht="15.75" thickBot="1" x14ac:dyDescent="0.3">
      <c r="A98" s="1308"/>
      <c r="B98" s="611">
        <v>91</v>
      </c>
      <c r="C98" s="612">
        <f t="shared" si="1"/>
        <v>42321</v>
      </c>
      <c r="D98" s="606" t="s">
        <v>33</v>
      </c>
      <c r="E98" s="76">
        <v>10</v>
      </c>
      <c r="F98" s="77">
        <v>17</v>
      </c>
      <c r="G98" s="77">
        <v>18</v>
      </c>
      <c r="H98" s="77">
        <v>33</v>
      </c>
      <c r="I98" s="77">
        <v>40</v>
      </c>
      <c r="J98" s="77" t="s">
        <v>74</v>
      </c>
      <c r="K98" s="77">
        <v>2</v>
      </c>
      <c r="L98" s="877">
        <v>8</v>
      </c>
    </row>
    <row r="99" spans="1:15" x14ac:dyDescent="0.25">
      <c r="A99" s="1307">
        <v>47</v>
      </c>
      <c r="B99" s="609">
        <v>92</v>
      </c>
      <c r="C99" s="610">
        <f t="shared" si="1"/>
        <v>42325</v>
      </c>
      <c r="D99" s="225" t="s">
        <v>32</v>
      </c>
      <c r="E99" s="74">
        <v>6</v>
      </c>
      <c r="F99" s="75">
        <v>7</v>
      </c>
      <c r="G99" s="887">
        <v>23</v>
      </c>
      <c r="H99" s="75">
        <v>37</v>
      </c>
      <c r="I99" s="75">
        <v>38</v>
      </c>
      <c r="J99" s="75" t="s">
        <v>74</v>
      </c>
      <c r="K99" s="887">
        <v>10</v>
      </c>
      <c r="L99" s="91">
        <v>11</v>
      </c>
    </row>
    <row r="100" spans="1:15" ht="15.75" thickBot="1" x14ac:dyDescent="0.3">
      <c r="A100" s="1308"/>
      <c r="B100" s="611">
        <v>93</v>
      </c>
      <c r="C100" s="612">
        <f t="shared" si="1"/>
        <v>42328</v>
      </c>
      <c r="D100" s="606" t="s">
        <v>33</v>
      </c>
      <c r="E100" s="76">
        <v>4</v>
      </c>
      <c r="F100" s="77">
        <v>30</v>
      </c>
      <c r="G100" s="77">
        <v>34</v>
      </c>
      <c r="H100" s="77">
        <v>46</v>
      </c>
      <c r="I100" s="77">
        <v>49</v>
      </c>
      <c r="J100" s="77" t="s">
        <v>74</v>
      </c>
      <c r="K100" s="872">
        <v>7</v>
      </c>
      <c r="L100" s="877">
        <v>8</v>
      </c>
    </row>
    <row r="101" spans="1:15" ht="15.75" thickBot="1" x14ac:dyDescent="0.3">
      <c r="A101" s="1307">
        <v>48</v>
      </c>
      <c r="B101" s="609">
        <v>94</v>
      </c>
      <c r="C101" s="610">
        <f t="shared" si="1"/>
        <v>42332</v>
      </c>
      <c r="D101" s="225" t="s">
        <v>32</v>
      </c>
      <c r="E101" s="74">
        <v>9</v>
      </c>
      <c r="F101" s="75">
        <v>14</v>
      </c>
      <c r="G101" s="75">
        <v>16</v>
      </c>
      <c r="H101" s="75">
        <v>17</v>
      </c>
      <c r="I101" s="75">
        <v>26</v>
      </c>
      <c r="J101" s="75" t="s">
        <v>74</v>
      </c>
      <c r="K101" s="887">
        <v>10</v>
      </c>
      <c r="L101" s="91">
        <v>11</v>
      </c>
    </row>
    <row r="102" spans="1:15" ht="15.75" thickBot="1" x14ac:dyDescent="0.3">
      <c r="A102" s="1308"/>
      <c r="B102" s="611">
        <v>95</v>
      </c>
      <c r="C102" s="612">
        <f t="shared" si="1"/>
        <v>42335</v>
      </c>
      <c r="D102" s="606" t="s">
        <v>33</v>
      </c>
      <c r="E102" s="74">
        <v>16</v>
      </c>
      <c r="F102" s="75">
        <v>29</v>
      </c>
      <c r="G102" s="75">
        <v>30</v>
      </c>
      <c r="H102" s="75">
        <v>37</v>
      </c>
      <c r="I102" s="75">
        <v>50</v>
      </c>
      <c r="J102" s="75" t="s">
        <v>74</v>
      </c>
      <c r="K102" s="75">
        <v>6</v>
      </c>
      <c r="L102" s="871">
        <v>8</v>
      </c>
    </row>
    <row r="103" spans="1:15" ht="15.75" thickBot="1" x14ac:dyDescent="0.3">
      <c r="A103" s="1307">
        <v>49</v>
      </c>
      <c r="B103" s="609">
        <v>96</v>
      </c>
      <c r="C103" s="610">
        <f t="shared" si="1"/>
        <v>42339</v>
      </c>
      <c r="D103" s="225" t="s">
        <v>32</v>
      </c>
      <c r="E103" s="76">
        <v>2</v>
      </c>
      <c r="F103" s="77">
        <v>15</v>
      </c>
      <c r="G103" s="77">
        <v>25</v>
      </c>
      <c r="H103" s="77">
        <v>35</v>
      </c>
      <c r="I103" s="872">
        <v>45</v>
      </c>
      <c r="J103" s="77" t="s">
        <v>74</v>
      </c>
      <c r="K103" s="900">
        <v>8</v>
      </c>
      <c r="L103" s="877">
        <v>10</v>
      </c>
    </row>
    <row r="104" spans="1:15" ht="15.75" thickBot="1" x14ac:dyDescent="0.3">
      <c r="A104" s="1308"/>
      <c r="B104" s="611">
        <v>97</v>
      </c>
      <c r="C104" s="612">
        <f t="shared" si="1"/>
        <v>42342</v>
      </c>
      <c r="D104" s="606" t="s">
        <v>33</v>
      </c>
      <c r="E104" s="873">
        <v>8</v>
      </c>
      <c r="F104" s="75">
        <v>17</v>
      </c>
      <c r="G104" s="75">
        <v>18</v>
      </c>
      <c r="H104" s="75">
        <v>27</v>
      </c>
      <c r="I104" s="75">
        <v>39</v>
      </c>
      <c r="J104" s="75" t="s">
        <v>74</v>
      </c>
      <c r="K104" s="75">
        <v>1</v>
      </c>
      <c r="L104" s="871">
        <v>7</v>
      </c>
    </row>
    <row r="105" spans="1:15" ht="15.75" thickBot="1" x14ac:dyDescent="0.3">
      <c r="A105" s="1307">
        <v>50</v>
      </c>
      <c r="B105" s="609">
        <v>98</v>
      </c>
      <c r="C105" s="610">
        <f t="shared" si="1"/>
        <v>42346</v>
      </c>
      <c r="D105" s="225" t="s">
        <v>32</v>
      </c>
      <c r="E105" s="888">
        <v>12</v>
      </c>
      <c r="F105" s="77">
        <v>17</v>
      </c>
      <c r="G105" s="77">
        <v>29</v>
      </c>
      <c r="H105" s="77">
        <v>38</v>
      </c>
      <c r="I105" s="77">
        <v>48</v>
      </c>
      <c r="J105" s="77" t="s">
        <v>74</v>
      </c>
      <c r="K105" s="77">
        <v>9</v>
      </c>
      <c r="L105" s="95">
        <v>11</v>
      </c>
    </row>
    <row r="106" spans="1:15" ht="15.75" thickBot="1" x14ac:dyDescent="0.3">
      <c r="A106" s="1308"/>
      <c r="B106" s="611">
        <v>99</v>
      </c>
      <c r="C106" s="612">
        <f t="shared" si="1"/>
        <v>42349</v>
      </c>
      <c r="D106" s="606" t="s">
        <v>33</v>
      </c>
      <c r="E106" s="74">
        <v>3</v>
      </c>
      <c r="F106" s="75">
        <v>5</v>
      </c>
      <c r="G106" s="75">
        <v>21</v>
      </c>
      <c r="H106" s="75">
        <v>40</v>
      </c>
      <c r="I106" s="75">
        <v>43</v>
      </c>
      <c r="J106" s="75" t="s">
        <v>74</v>
      </c>
      <c r="K106" s="75">
        <v>6</v>
      </c>
      <c r="L106" s="91">
        <v>11</v>
      </c>
    </row>
    <row r="107" spans="1:15" ht="15.75" thickBot="1" x14ac:dyDescent="0.3">
      <c r="A107" s="1307">
        <v>51</v>
      </c>
      <c r="B107" s="609">
        <v>100</v>
      </c>
      <c r="C107" s="610">
        <f t="shared" si="1"/>
        <v>42353</v>
      </c>
      <c r="D107" s="225" t="s">
        <v>32</v>
      </c>
      <c r="E107" s="888">
        <v>8</v>
      </c>
      <c r="F107" s="77">
        <v>11</v>
      </c>
      <c r="G107" s="872">
        <v>23</v>
      </c>
      <c r="H107" s="77">
        <v>27</v>
      </c>
      <c r="I107" s="77">
        <v>35</v>
      </c>
      <c r="J107" s="77" t="s">
        <v>74</v>
      </c>
      <c r="K107" s="77">
        <v>4</v>
      </c>
      <c r="L107" s="95">
        <v>11</v>
      </c>
      <c r="M107" s="1253">
        <v>10.41</v>
      </c>
      <c r="N107" s="1254"/>
      <c r="O107" s="1255"/>
    </row>
    <row r="108" spans="1:15" ht="15.75" thickBot="1" x14ac:dyDescent="0.3">
      <c r="A108" s="1308"/>
      <c r="B108" s="611">
        <v>101</v>
      </c>
      <c r="C108" s="612">
        <f t="shared" si="1"/>
        <v>42356</v>
      </c>
      <c r="D108" s="606" t="s">
        <v>33</v>
      </c>
      <c r="E108" s="74">
        <v>6</v>
      </c>
      <c r="F108" s="75">
        <v>22</v>
      </c>
      <c r="G108" s="75">
        <v>26</v>
      </c>
      <c r="H108" s="75">
        <v>29</v>
      </c>
      <c r="I108" s="75">
        <v>48</v>
      </c>
      <c r="J108" s="75" t="s">
        <v>74</v>
      </c>
      <c r="K108" s="887">
        <v>5</v>
      </c>
      <c r="L108" s="91">
        <v>6</v>
      </c>
    </row>
    <row r="109" spans="1:15" ht="15.75" thickBot="1" x14ac:dyDescent="0.3">
      <c r="A109" s="1307">
        <v>52</v>
      </c>
      <c r="B109" s="609">
        <v>102</v>
      </c>
      <c r="C109" s="610">
        <f t="shared" si="1"/>
        <v>42360</v>
      </c>
      <c r="D109" s="225" t="s">
        <v>32</v>
      </c>
      <c r="E109" s="76">
        <v>18</v>
      </c>
      <c r="F109" s="77">
        <v>19</v>
      </c>
      <c r="G109" s="77">
        <v>20</v>
      </c>
      <c r="H109" s="77">
        <v>40</v>
      </c>
      <c r="I109" s="77">
        <v>41</v>
      </c>
      <c r="J109" s="77" t="s">
        <v>74</v>
      </c>
      <c r="K109" s="77">
        <v>7</v>
      </c>
      <c r="L109" s="901">
        <v>10</v>
      </c>
    </row>
    <row r="110" spans="1:15" ht="15.75" thickBot="1" x14ac:dyDescent="0.3">
      <c r="A110" s="1308"/>
      <c r="B110" s="611">
        <v>103</v>
      </c>
      <c r="C110" s="612">
        <f t="shared" si="1"/>
        <v>42363</v>
      </c>
      <c r="D110" s="606" t="s">
        <v>33</v>
      </c>
      <c r="E110" s="74">
        <v>3</v>
      </c>
      <c r="F110" s="75">
        <v>10</v>
      </c>
      <c r="G110" s="75">
        <v>25</v>
      </c>
      <c r="H110" s="75">
        <v>27</v>
      </c>
      <c r="I110" s="75">
        <v>40</v>
      </c>
      <c r="J110" s="75" t="s">
        <v>74</v>
      </c>
      <c r="K110" s="887">
        <v>3</v>
      </c>
      <c r="L110" s="871">
        <v>9</v>
      </c>
    </row>
    <row r="111" spans="1:15" ht="15.75" thickBot="1" x14ac:dyDescent="0.3">
      <c r="A111" s="1307">
        <v>53</v>
      </c>
      <c r="B111" s="609">
        <v>104</v>
      </c>
      <c r="C111" s="610">
        <f t="shared" si="1"/>
        <v>42367</v>
      </c>
      <c r="D111" s="225" t="s">
        <v>32</v>
      </c>
      <c r="E111" s="76">
        <v>5</v>
      </c>
      <c r="F111" s="77">
        <v>20</v>
      </c>
      <c r="G111" s="77">
        <v>31</v>
      </c>
      <c r="H111" s="77">
        <v>32</v>
      </c>
      <c r="I111" s="77">
        <v>36</v>
      </c>
      <c r="J111" s="77" t="s">
        <v>74</v>
      </c>
      <c r="K111" s="872">
        <v>6</v>
      </c>
      <c r="L111" s="95">
        <v>7</v>
      </c>
    </row>
    <row r="112" spans="1:15" ht="15.75" thickBot="1" x14ac:dyDescent="0.3">
      <c r="A112" s="1308"/>
      <c r="B112" s="611"/>
      <c r="C112" s="612"/>
      <c r="D112" s="220"/>
      <c r="E112" s="74"/>
      <c r="F112" s="706"/>
      <c r="G112" s="75"/>
      <c r="H112" s="75"/>
      <c r="I112" s="75"/>
      <c r="J112" s="75" t="s">
        <v>74</v>
      </c>
      <c r="K112" s="75"/>
      <c r="L112" s="91"/>
    </row>
  </sheetData>
  <mergeCells count="69">
    <mergeCell ref="M107:O107"/>
    <mergeCell ref="M36:O36"/>
    <mergeCell ref="A25:A26"/>
    <mergeCell ref="D1:I1"/>
    <mergeCell ref="K1:Q1"/>
    <mergeCell ref="E7:L7"/>
    <mergeCell ref="A9:A10"/>
    <mergeCell ref="A11:A12"/>
    <mergeCell ref="A13:A14"/>
    <mergeCell ref="A15:A16"/>
    <mergeCell ref="A17:A18"/>
    <mergeCell ref="A19:A20"/>
    <mergeCell ref="A21:A22"/>
    <mergeCell ref="A23:A24"/>
    <mergeCell ref="M16:O16"/>
    <mergeCell ref="M19:O19"/>
    <mergeCell ref="M25:O25"/>
    <mergeCell ref="A65:A66"/>
    <mergeCell ref="A49:A50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M60:O60"/>
    <mergeCell ref="M54:O54"/>
    <mergeCell ref="M52:O52"/>
    <mergeCell ref="M27:O27"/>
    <mergeCell ref="A95:A96"/>
    <mergeCell ref="A73:A74"/>
    <mergeCell ref="A67:A68"/>
    <mergeCell ref="A69:A70"/>
    <mergeCell ref="A51:A52"/>
    <mergeCell ref="A53:A54"/>
    <mergeCell ref="A55:A56"/>
    <mergeCell ref="A57:A58"/>
    <mergeCell ref="A59:A60"/>
    <mergeCell ref="A71:A72"/>
    <mergeCell ref="A61:A62"/>
    <mergeCell ref="A63:A64"/>
    <mergeCell ref="M72:O72"/>
    <mergeCell ref="M95:O95"/>
    <mergeCell ref="A97:A98"/>
    <mergeCell ref="A91:A92"/>
    <mergeCell ref="A93:A94"/>
    <mergeCell ref="A85:A86"/>
    <mergeCell ref="A87:A88"/>
    <mergeCell ref="A89:A90"/>
    <mergeCell ref="A111:A112"/>
    <mergeCell ref="A99:A100"/>
    <mergeCell ref="A101:A102"/>
    <mergeCell ref="A103:A104"/>
    <mergeCell ref="A105:A106"/>
    <mergeCell ref="A107:A108"/>
    <mergeCell ref="A109:A110"/>
    <mergeCell ref="M78:O78"/>
    <mergeCell ref="M84:O84"/>
    <mergeCell ref="M94:O94"/>
    <mergeCell ref="A75:A76"/>
    <mergeCell ref="A77:A78"/>
    <mergeCell ref="A79:A80"/>
    <mergeCell ref="A81:A82"/>
    <mergeCell ref="A83:A84"/>
  </mergeCells>
  <conditionalFormatting sqref="E8:E112">
    <cfRule type="cellIs" dxfId="56" priority="3" stopIfTrue="1" operator="equal">
      <formula>$D$1</formula>
    </cfRule>
  </conditionalFormatting>
  <pageMargins left="0.7" right="0.7" top="0.75" bottom="0.75" header="0.3" footer="0.3"/>
  <pageSetup paperSize="9" orientation="portrait" horizontalDpi="429496729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248"/>
  <sheetViews>
    <sheetView workbookViewId="0">
      <selection activeCell="A10" sqref="A10"/>
    </sheetView>
  </sheetViews>
  <sheetFormatPr defaultRowHeight="15" x14ac:dyDescent="0.25"/>
  <cols>
    <col min="1" max="1" width="12.140625" customWidth="1"/>
    <col min="2" max="2" width="13.42578125" customWidth="1"/>
    <col min="3" max="4" width="14.42578125" customWidth="1"/>
    <col min="5" max="5" width="19" customWidth="1"/>
    <col min="6" max="6" width="14.42578125" customWidth="1"/>
  </cols>
  <sheetData>
    <row r="1" spans="1:6" s="930" customFormat="1" ht="26.45" customHeight="1" x14ac:dyDescent="0.25">
      <c r="A1" s="916" t="s">
        <v>1144</v>
      </c>
      <c r="B1" s="916" t="s">
        <v>1132</v>
      </c>
      <c r="C1" s="916" t="s">
        <v>1136</v>
      </c>
      <c r="D1" s="916" t="s">
        <v>1138</v>
      </c>
      <c r="E1" s="916" t="s">
        <v>1146</v>
      </c>
      <c r="F1" s="916" t="s">
        <v>1135</v>
      </c>
    </row>
    <row r="2" spans="1:6" x14ac:dyDescent="0.25">
      <c r="B2" s="13"/>
      <c r="C2" s="832"/>
      <c r="D2" s="832"/>
      <c r="F2" s="832">
        <v>0</v>
      </c>
    </row>
    <row r="3" spans="1:6" x14ac:dyDescent="0.25">
      <c r="A3" s="867" t="s">
        <v>1142</v>
      </c>
      <c r="B3" s="11">
        <v>45658</v>
      </c>
      <c r="C3" s="917">
        <v>874.73</v>
      </c>
      <c r="D3" s="926"/>
      <c r="E3" t="s">
        <v>1145</v>
      </c>
      <c r="F3" s="832">
        <f t="shared" ref="F3:F8" si="0">F2+C3-D3</f>
        <v>874.73</v>
      </c>
    </row>
    <row r="4" spans="1:6" x14ac:dyDescent="0.25">
      <c r="A4" s="867" t="s">
        <v>1143</v>
      </c>
      <c r="B4" s="11">
        <v>45659</v>
      </c>
      <c r="C4" s="917"/>
      <c r="D4" s="926">
        <v>25</v>
      </c>
      <c r="E4" t="s">
        <v>124</v>
      </c>
      <c r="F4" s="832">
        <f t="shared" si="0"/>
        <v>849.73</v>
      </c>
    </row>
    <row r="5" spans="1:6" x14ac:dyDescent="0.25">
      <c r="A5" s="867" t="s">
        <v>1143</v>
      </c>
      <c r="B5" s="11">
        <v>45661</v>
      </c>
      <c r="C5" s="917"/>
      <c r="D5" s="926">
        <v>7.5</v>
      </c>
      <c r="E5" t="s">
        <v>124</v>
      </c>
      <c r="F5" s="832">
        <f t="shared" si="0"/>
        <v>842.23</v>
      </c>
    </row>
    <row r="6" spans="1:6" x14ac:dyDescent="0.25">
      <c r="A6" s="867" t="s">
        <v>1142</v>
      </c>
      <c r="B6" s="11">
        <v>45661</v>
      </c>
      <c r="C6" s="917">
        <v>70</v>
      </c>
      <c r="D6" s="926"/>
      <c r="E6" t="s">
        <v>1116</v>
      </c>
      <c r="F6" s="832">
        <f t="shared" si="0"/>
        <v>912.23</v>
      </c>
    </row>
    <row r="7" spans="1:6" x14ac:dyDescent="0.25">
      <c r="A7" s="867" t="s">
        <v>1143</v>
      </c>
      <c r="B7" s="11">
        <v>45665</v>
      </c>
      <c r="C7" s="917"/>
      <c r="D7" s="926">
        <v>25</v>
      </c>
      <c r="E7" t="s">
        <v>124</v>
      </c>
      <c r="F7" s="832">
        <f t="shared" si="0"/>
        <v>887.23</v>
      </c>
    </row>
    <row r="8" spans="1:6" x14ac:dyDescent="0.25">
      <c r="A8" s="867" t="s">
        <v>1143</v>
      </c>
      <c r="B8" s="11">
        <v>45668</v>
      </c>
      <c r="C8" s="917"/>
      <c r="D8" s="926">
        <v>7.5</v>
      </c>
      <c r="E8" t="s">
        <v>124</v>
      </c>
      <c r="F8" s="832">
        <f t="shared" si="0"/>
        <v>879.73</v>
      </c>
    </row>
    <row r="9" spans="1:6" x14ac:dyDescent="0.25">
      <c r="A9" s="867" t="s">
        <v>1143</v>
      </c>
      <c r="B9" s="11">
        <v>45672</v>
      </c>
      <c r="C9" s="917"/>
      <c r="D9" s="926">
        <v>25</v>
      </c>
      <c r="E9" t="s">
        <v>124</v>
      </c>
      <c r="F9" s="832">
        <f t="shared" ref="F9:F11" si="1">F8+C9-D9</f>
        <v>854.73</v>
      </c>
    </row>
    <row r="10" spans="1:6" x14ac:dyDescent="0.25">
      <c r="A10" s="867"/>
      <c r="B10" s="11"/>
      <c r="C10" s="917"/>
      <c r="D10" s="926"/>
      <c r="F10" s="832">
        <f t="shared" si="1"/>
        <v>854.73</v>
      </c>
    </row>
    <row r="11" spans="1:6" x14ac:dyDescent="0.25">
      <c r="A11" s="867"/>
      <c r="B11" s="11"/>
      <c r="C11" s="917"/>
      <c r="D11" s="926"/>
      <c r="F11" s="832">
        <f t="shared" si="1"/>
        <v>854.73</v>
      </c>
    </row>
    <row r="12" spans="1:6" x14ac:dyDescent="0.25">
      <c r="A12" s="867"/>
      <c r="B12" s="11"/>
      <c r="C12" s="917"/>
      <c r="D12" s="926"/>
      <c r="F12" s="832">
        <f>F11+C12-D12</f>
        <v>854.73</v>
      </c>
    </row>
    <row r="13" spans="1:6" x14ac:dyDescent="0.25">
      <c r="A13" s="867"/>
      <c r="B13" s="11"/>
      <c r="C13" s="917"/>
      <c r="D13" s="926"/>
      <c r="F13" s="832">
        <f>F12+C13-D13</f>
        <v>854.73</v>
      </c>
    </row>
    <row r="14" spans="1:6" x14ac:dyDescent="0.25">
      <c r="A14" s="867"/>
      <c r="B14" s="11"/>
      <c r="C14" s="917"/>
      <c r="D14" s="926"/>
      <c r="F14" s="832">
        <f t="shared" ref="F14:F77" si="2">F13+C14-D14</f>
        <v>854.73</v>
      </c>
    </row>
    <row r="15" spans="1:6" x14ac:dyDescent="0.25">
      <c r="A15" s="867"/>
      <c r="B15" s="11"/>
      <c r="C15" s="917"/>
      <c r="D15" s="926"/>
      <c r="F15" s="832">
        <f t="shared" si="2"/>
        <v>854.73</v>
      </c>
    </row>
    <row r="16" spans="1:6" x14ac:dyDescent="0.25">
      <c r="A16" s="867"/>
      <c r="B16" s="11"/>
      <c r="C16" s="917"/>
      <c r="D16" s="926"/>
      <c r="F16" s="832">
        <f t="shared" si="2"/>
        <v>854.73</v>
      </c>
    </row>
    <row r="17" spans="1:6" x14ac:dyDescent="0.25">
      <c r="A17" s="867"/>
      <c r="B17" s="11"/>
      <c r="C17" s="917"/>
      <c r="D17" s="926"/>
      <c r="F17" s="832">
        <f t="shared" si="2"/>
        <v>854.73</v>
      </c>
    </row>
    <row r="18" spans="1:6" x14ac:dyDescent="0.25">
      <c r="A18" s="867"/>
      <c r="B18" s="11"/>
      <c r="C18" s="917"/>
      <c r="D18" s="926"/>
      <c r="F18" s="832">
        <f t="shared" si="2"/>
        <v>854.73</v>
      </c>
    </row>
    <row r="19" spans="1:6" x14ac:dyDescent="0.25">
      <c r="A19" s="867"/>
      <c r="B19" s="11"/>
      <c r="C19" s="917"/>
      <c r="D19" s="926"/>
      <c r="F19" s="832">
        <f t="shared" si="2"/>
        <v>854.73</v>
      </c>
    </row>
    <row r="20" spans="1:6" x14ac:dyDescent="0.25">
      <c r="A20" s="867"/>
      <c r="B20" s="11"/>
      <c r="C20" s="917"/>
      <c r="D20" s="926"/>
      <c r="F20" s="832">
        <f t="shared" si="2"/>
        <v>854.73</v>
      </c>
    </row>
    <row r="21" spans="1:6" x14ac:dyDescent="0.25">
      <c r="A21" s="867"/>
      <c r="B21" s="11"/>
      <c r="C21" s="917"/>
      <c r="D21" s="926"/>
      <c r="F21" s="832">
        <f t="shared" si="2"/>
        <v>854.73</v>
      </c>
    </row>
    <row r="22" spans="1:6" x14ac:dyDescent="0.25">
      <c r="A22" s="867"/>
      <c r="B22" s="11"/>
      <c r="C22" s="917"/>
      <c r="D22" s="926"/>
      <c r="F22" s="832">
        <f t="shared" si="2"/>
        <v>854.73</v>
      </c>
    </row>
    <row r="23" spans="1:6" x14ac:dyDescent="0.25">
      <c r="A23" s="867"/>
      <c r="B23" s="11"/>
      <c r="C23" s="917"/>
      <c r="D23" s="926"/>
      <c r="F23" s="832">
        <f t="shared" si="2"/>
        <v>854.73</v>
      </c>
    </row>
    <row r="24" spans="1:6" x14ac:dyDescent="0.25">
      <c r="A24" s="867"/>
      <c r="B24" s="11"/>
      <c r="C24" s="917"/>
      <c r="D24" s="926"/>
      <c r="F24" s="832">
        <f t="shared" si="2"/>
        <v>854.73</v>
      </c>
    </row>
    <row r="25" spans="1:6" x14ac:dyDescent="0.25">
      <c r="A25" s="867"/>
      <c r="B25" s="11"/>
      <c r="C25" s="917"/>
      <c r="D25" s="926"/>
      <c r="F25" s="832">
        <f t="shared" si="2"/>
        <v>854.73</v>
      </c>
    </row>
    <row r="26" spans="1:6" x14ac:dyDescent="0.25">
      <c r="A26" s="867"/>
      <c r="B26" s="11"/>
      <c r="C26" s="931"/>
      <c r="D26" s="932"/>
      <c r="F26" s="832">
        <f>F25+C26-D26</f>
        <v>854.73</v>
      </c>
    </row>
    <row r="27" spans="1:6" x14ac:dyDescent="0.25">
      <c r="A27" s="867"/>
      <c r="B27" s="11"/>
      <c r="C27" s="931"/>
      <c r="D27" s="932"/>
      <c r="F27" s="832">
        <f t="shared" si="2"/>
        <v>854.73</v>
      </c>
    </row>
    <row r="28" spans="1:6" x14ac:dyDescent="0.25">
      <c r="A28" s="867"/>
      <c r="B28" s="11"/>
      <c r="C28" s="931"/>
      <c r="D28" s="932"/>
      <c r="F28" s="832">
        <f t="shared" si="2"/>
        <v>854.73</v>
      </c>
    </row>
    <row r="29" spans="1:6" x14ac:dyDescent="0.25">
      <c r="A29" s="867"/>
      <c r="B29" s="11"/>
      <c r="C29" s="931"/>
      <c r="D29" s="932"/>
      <c r="F29" s="832">
        <f t="shared" si="2"/>
        <v>854.73</v>
      </c>
    </row>
    <row r="30" spans="1:6" x14ac:dyDescent="0.25">
      <c r="A30" s="867"/>
      <c r="B30" s="11"/>
      <c r="C30" s="931"/>
      <c r="D30" s="932"/>
      <c r="F30" s="832">
        <f t="shared" si="2"/>
        <v>854.73</v>
      </c>
    </row>
    <row r="31" spans="1:6" x14ac:dyDescent="0.25">
      <c r="A31" s="867"/>
      <c r="B31" s="11"/>
      <c r="C31" s="917"/>
      <c r="D31" s="926"/>
      <c r="F31" s="832">
        <f t="shared" si="2"/>
        <v>854.73</v>
      </c>
    </row>
    <row r="32" spans="1:6" x14ac:dyDescent="0.25">
      <c r="A32" s="867"/>
      <c r="B32" s="11"/>
      <c r="C32" s="917"/>
      <c r="D32" s="926"/>
      <c r="F32" s="832">
        <f t="shared" si="2"/>
        <v>854.73</v>
      </c>
    </row>
    <row r="33" spans="1:13" x14ac:dyDescent="0.25">
      <c r="A33" s="867"/>
      <c r="B33" s="11"/>
      <c r="C33" s="917"/>
      <c r="D33" s="926"/>
      <c r="F33" s="832">
        <f t="shared" si="2"/>
        <v>854.73</v>
      </c>
    </row>
    <row r="34" spans="1:13" x14ac:dyDescent="0.25">
      <c r="A34" s="867"/>
      <c r="B34" s="11"/>
      <c r="C34" s="917"/>
      <c r="D34" s="926"/>
      <c r="F34" s="832">
        <f t="shared" si="2"/>
        <v>854.73</v>
      </c>
    </row>
    <row r="35" spans="1:13" x14ac:dyDescent="0.25">
      <c r="A35" s="867"/>
      <c r="B35" s="11"/>
      <c r="C35" s="917"/>
      <c r="D35" s="926"/>
      <c r="F35" s="832">
        <f t="shared" si="2"/>
        <v>854.73</v>
      </c>
    </row>
    <row r="36" spans="1:13" x14ac:dyDescent="0.25">
      <c r="A36" s="867"/>
      <c r="B36" s="11"/>
      <c r="C36" s="917"/>
      <c r="D36" s="926"/>
      <c r="F36" s="832">
        <f t="shared" si="2"/>
        <v>854.73</v>
      </c>
    </row>
    <row r="37" spans="1:13" x14ac:dyDescent="0.25">
      <c r="A37" s="867"/>
      <c r="B37" s="11"/>
      <c r="C37" s="917"/>
      <c r="D37" s="926"/>
      <c r="F37" s="832">
        <f t="shared" si="2"/>
        <v>854.73</v>
      </c>
    </row>
    <row r="38" spans="1:13" x14ac:dyDescent="0.25">
      <c r="A38" s="867"/>
      <c r="B38" s="11"/>
      <c r="C38" s="917"/>
      <c r="D38" s="926"/>
      <c r="F38" s="832">
        <f t="shared" si="2"/>
        <v>854.73</v>
      </c>
    </row>
    <row r="39" spans="1:13" x14ac:dyDescent="0.25">
      <c r="A39" s="867"/>
      <c r="B39" s="11"/>
      <c r="C39" s="917"/>
      <c r="D39" s="926"/>
      <c r="F39" s="832">
        <f t="shared" si="2"/>
        <v>854.73</v>
      </c>
    </row>
    <row r="40" spans="1:13" x14ac:dyDescent="0.25">
      <c r="A40" s="867"/>
      <c r="B40" s="11"/>
      <c r="C40" s="917"/>
      <c r="D40" s="926"/>
      <c r="F40" s="832">
        <f t="shared" si="2"/>
        <v>854.73</v>
      </c>
    </row>
    <row r="41" spans="1:13" x14ac:dyDescent="0.25">
      <c r="A41" s="867"/>
      <c r="B41" s="11"/>
      <c r="C41" s="917"/>
      <c r="D41" s="926"/>
      <c r="F41" s="832">
        <f t="shared" si="2"/>
        <v>854.73</v>
      </c>
    </row>
    <row r="42" spans="1:13" x14ac:dyDescent="0.25">
      <c r="A42" s="867"/>
      <c r="B42" s="11"/>
      <c r="C42" s="917"/>
      <c r="D42" s="926"/>
      <c r="F42" s="832">
        <f t="shared" si="2"/>
        <v>854.73</v>
      </c>
    </row>
    <row r="43" spans="1:13" x14ac:dyDescent="0.25">
      <c r="A43" s="867"/>
      <c r="B43" s="11"/>
      <c r="C43" s="917"/>
      <c r="D43" s="926"/>
      <c r="F43" s="832">
        <f t="shared" si="2"/>
        <v>854.73</v>
      </c>
    </row>
    <row r="44" spans="1:13" x14ac:dyDescent="0.25">
      <c r="A44" s="867"/>
      <c r="B44" s="11"/>
      <c r="C44" s="917"/>
      <c r="D44" s="926"/>
      <c r="F44" s="832">
        <f t="shared" si="2"/>
        <v>854.73</v>
      </c>
    </row>
    <row r="45" spans="1:13" x14ac:dyDescent="0.25">
      <c r="A45" s="867"/>
      <c r="B45" s="11"/>
      <c r="C45" s="917"/>
      <c r="D45" s="926"/>
      <c r="F45" s="832">
        <f t="shared" si="2"/>
        <v>854.73</v>
      </c>
    </row>
    <row r="46" spans="1:13" x14ac:dyDescent="0.25">
      <c r="A46" s="867"/>
      <c r="B46" s="11"/>
      <c r="C46" s="917"/>
      <c r="D46" s="926"/>
      <c r="F46" s="832">
        <f t="shared" si="2"/>
        <v>854.73</v>
      </c>
    </row>
    <row r="47" spans="1:13" x14ac:dyDescent="0.25">
      <c r="A47" s="867"/>
      <c r="B47" s="11"/>
      <c r="C47" s="917"/>
      <c r="D47" s="926"/>
      <c r="F47" s="832">
        <f t="shared" si="2"/>
        <v>854.73</v>
      </c>
    </row>
    <row r="48" spans="1:13" x14ac:dyDescent="0.25">
      <c r="A48" s="867"/>
      <c r="B48" s="11"/>
      <c r="C48" s="917"/>
      <c r="D48" s="926"/>
      <c r="F48" s="832">
        <f t="shared" si="2"/>
        <v>854.73</v>
      </c>
      <c r="L48" s="217"/>
      <c r="M48" s="217"/>
    </row>
    <row r="49" spans="1:6" x14ac:dyDescent="0.25">
      <c r="A49" s="867"/>
      <c r="B49" s="11"/>
      <c r="C49" s="917"/>
      <c r="D49" s="926"/>
      <c r="F49" s="832">
        <f t="shared" si="2"/>
        <v>854.73</v>
      </c>
    </row>
    <row r="50" spans="1:6" x14ac:dyDescent="0.25">
      <c r="A50" s="867"/>
      <c r="B50" s="11"/>
      <c r="C50" s="917"/>
      <c r="D50" s="926"/>
      <c r="F50" s="832">
        <f t="shared" si="2"/>
        <v>854.73</v>
      </c>
    </row>
    <row r="51" spans="1:6" x14ac:dyDescent="0.25">
      <c r="A51" s="867"/>
      <c r="B51" s="11"/>
      <c r="C51" s="917"/>
      <c r="D51" s="926"/>
      <c r="F51" s="832">
        <f t="shared" si="2"/>
        <v>854.73</v>
      </c>
    </row>
    <row r="52" spans="1:6" x14ac:dyDescent="0.25">
      <c r="A52" s="867"/>
      <c r="B52" s="11"/>
      <c r="C52" s="917"/>
      <c r="D52" s="926"/>
      <c r="F52" s="832">
        <f t="shared" si="2"/>
        <v>854.73</v>
      </c>
    </row>
    <row r="53" spans="1:6" x14ac:dyDescent="0.25">
      <c r="A53" s="867"/>
      <c r="B53" s="11"/>
      <c r="C53" s="917"/>
      <c r="D53" s="926"/>
      <c r="F53" s="832">
        <f t="shared" si="2"/>
        <v>854.73</v>
      </c>
    </row>
    <row r="54" spans="1:6" x14ac:dyDescent="0.25">
      <c r="A54" s="867"/>
      <c r="B54" s="11"/>
      <c r="C54" s="917"/>
      <c r="D54" s="926"/>
      <c r="F54" s="832">
        <f t="shared" si="2"/>
        <v>854.73</v>
      </c>
    </row>
    <row r="55" spans="1:6" x14ac:dyDescent="0.25">
      <c r="A55" s="867"/>
      <c r="B55" s="11"/>
      <c r="C55" s="917"/>
      <c r="D55" s="926"/>
      <c r="F55" s="832">
        <f t="shared" si="2"/>
        <v>854.73</v>
      </c>
    </row>
    <row r="56" spans="1:6" x14ac:dyDescent="0.25">
      <c r="A56" s="867"/>
      <c r="B56" s="11"/>
      <c r="C56" s="917"/>
      <c r="D56" s="926"/>
      <c r="F56" s="832">
        <f t="shared" si="2"/>
        <v>854.73</v>
      </c>
    </row>
    <row r="57" spans="1:6" x14ac:dyDescent="0.25">
      <c r="A57" s="867"/>
      <c r="B57" s="11"/>
      <c r="C57" s="917"/>
      <c r="D57" s="926"/>
      <c r="F57" s="832">
        <f t="shared" si="2"/>
        <v>854.73</v>
      </c>
    </row>
    <row r="58" spans="1:6" x14ac:dyDescent="0.25">
      <c r="A58" s="867"/>
      <c r="B58" s="11"/>
      <c r="C58" s="917"/>
      <c r="D58" s="926"/>
      <c r="F58" s="832">
        <f t="shared" si="2"/>
        <v>854.73</v>
      </c>
    </row>
    <row r="59" spans="1:6" x14ac:dyDescent="0.25">
      <c r="A59" s="867"/>
      <c r="B59" s="11"/>
      <c r="C59" s="917"/>
      <c r="D59" s="926"/>
      <c r="F59" s="832">
        <f t="shared" si="2"/>
        <v>854.73</v>
      </c>
    </row>
    <row r="60" spans="1:6" x14ac:dyDescent="0.25">
      <c r="A60" s="867"/>
      <c r="B60" s="11"/>
      <c r="C60" s="917"/>
      <c r="D60" s="926"/>
      <c r="F60" s="832">
        <f t="shared" si="2"/>
        <v>854.73</v>
      </c>
    </row>
    <row r="61" spans="1:6" x14ac:dyDescent="0.25">
      <c r="A61" s="867"/>
      <c r="B61" s="11"/>
      <c r="C61" s="917"/>
      <c r="D61" s="926"/>
      <c r="F61" s="832">
        <f t="shared" si="2"/>
        <v>854.73</v>
      </c>
    </row>
    <row r="62" spans="1:6" x14ac:dyDescent="0.25">
      <c r="A62" s="867"/>
      <c r="B62" s="11"/>
      <c r="C62" s="917"/>
      <c r="D62" s="926"/>
      <c r="F62" s="832">
        <f t="shared" si="2"/>
        <v>854.73</v>
      </c>
    </row>
    <row r="63" spans="1:6" x14ac:dyDescent="0.25">
      <c r="A63" s="867"/>
      <c r="B63" s="11"/>
      <c r="C63" s="917"/>
      <c r="D63" s="926"/>
      <c r="F63" s="832">
        <f t="shared" si="2"/>
        <v>854.73</v>
      </c>
    </row>
    <row r="64" spans="1:6" x14ac:dyDescent="0.25">
      <c r="A64" s="867"/>
      <c r="B64" s="11"/>
      <c r="C64" s="917"/>
      <c r="D64" s="926"/>
      <c r="F64" s="832">
        <f t="shared" si="2"/>
        <v>854.73</v>
      </c>
    </row>
    <row r="65" spans="1:6" x14ac:dyDescent="0.25">
      <c r="A65" s="867"/>
      <c r="B65" s="11"/>
      <c r="C65" s="917"/>
      <c r="D65" s="926"/>
      <c r="F65" s="832">
        <f t="shared" si="2"/>
        <v>854.73</v>
      </c>
    </row>
    <row r="66" spans="1:6" x14ac:dyDescent="0.25">
      <c r="A66" s="867"/>
      <c r="B66" s="11"/>
      <c r="C66" s="917"/>
      <c r="D66" s="926"/>
      <c r="F66" s="832">
        <f t="shared" si="2"/>
        <v>854.73</v>
      </c>
    </row>
    <row r="67" spans="1:6" x14ac:dyDescent="0.25">
      <c r="A67" s="867"/>
      <c r="B67" s="11"/>
      <c r="C67" s="931"/>
      <c r="D67" s="932"/>
      <c r="F67" s="832">
        <f t="shared" si="2"/>
        <v>854.73</v>
      </c>
    </row>
    <row r="68" spans="1:6" x14ac:dyDescent="0.25">
      <c r="A68" s="867"/>
      <c r="B68" s="11"/>
      <c r="C68" s="917"/>
      <c r="D68" s="926"/>
      <c r="F68" s="832">
        <f t="shared" si="2"/>
        <v>854.73</v>
      </c>
    </row>
    <row r="69" spans="1:6" x14ac:dyDescent="0.25">
      <c r="A69" s="867"/>
      <c r="B69" s="11"/>
      <c r="C69" s="917"/>
      <c r="D69" s="926"/>
      <c r="F69" s="832">
        <f t="shared" si="2"/>
        <v>854.73</v>
      </c>
    </row>
    <row r="70" spans="1:6" x14ac:dyDescent="0.25">
      <c r="A70" s="867"/>
      <c r="B70" s="11"/>
      <c r="C70" s="917"/>
      <c r="D70" s="926"/>
      <c r="F70" s="832">
        <f t="shared" si="2"/>
        <v>854.73</v>
      </c>
    </row>
    <row r="71" spans="1:6" x14ac:dyDescent="0.25">
      <c r="A71" s="867"/>
      <c r="B71" s="11"/>
      <c r="C71" s="917"/>
      <c r="D71" s="926"/>
      <c r="F71" s="832">
        <f t="shared" si="2"/>
        <v>854.73</v>
      </c>
    </row>
    <row r="72" spans="1:6" x14ac:dyDescent="0.25">
      <c r="A72" s="867"/>
      <c r="B72" s="11"/>
      <c r="C72" s="931"/>
      <c r="D72" s="932"/>
      <c r="F72" s="832">
        <f t="shared" si="2"/>
        <v>854.73</v>
      </c>
    </row>
    <row r="73" spans="1:6" x14ac:dyDescent="0.25">
      <c r="A73" s="867"/>
      <c r="B73" s="11"/>
      <c r="C73" s="917"/>
      <c r="D73" s="926"/>
      <c r="F73" s="832">
        <f t="shared" si="2"/>
        <v>854.73</v>
      </c>
    </row>
    <row r="74" spans="1:6" x14ac:dyDescent="0.25">
      <c r="A74" s="867"/>
      <c r="B74" s="11"/>
      <c r="C74" s="917"/>
      <c r="D74" s="926"/>
      <c r="F74" s="832">
        <f t="shared" si="2"/>
        <v>854.73</v>
      </c>
    </row>
    <row r="75" spans="1:6" x14ac:dyDescent="0.25">
      <c r="A75" s="867"/>
      <c r="B75" s="11"/>
      <c r="C75" s="917"/>
      <c r="D75" s="926"/>
      <c r="F75" s="832">
        <f t="shared" si="2"/>
        <v>854.73</v>
      </c>
    </row>
    <row r="76" spans="1:6" x14ac:dyDescent="0.25">
      <c r="A76" s="867"/>
      <c r="B76" s="11"/>
      <c r="C76" s="917"/>
      <c r="D76" s="926"/>
      <c r="F76" s="832">
        <f t="shared" si="2"/>
        <v>854.73</v>
      </c>
    </row>
    <row r="77" spans="1:6" x14ac:dyDescent="0.25">
      <c r="A77" s="867"/>
      <c r="B77" s="11"/>
      <c r="C77" s="917"/>
      <c r="D77" s="926"/>
      <c r="F77" s="832">
        <f t="shared" si="2"/>
        <v>854.73</v>
      </c>
    </row>
    <row r="78" spans="1:6" x14ac:dyDescent="0.25">
      <c r="A78" s="867"/>
      <c r="B78" s="11"/>
      <c r="C78" s="917"/>
      <c r="D78" s="926"/>
      <c r="F78" s="832">
        <f t="shared" ref="F78:F141" si="3">F77+C78-D78</f>
        <v>854.73</v>
      </c>
    </row>
    <row r="79" spans="1:6" x14ac:dyDescent="0.25">
      <c r="A79" s="867"/>
      <c r="B79" s="11"/>
      <c r="C79" s="917"/>
      <c r="D79" s="926"/>
      <c r="F79" s="832">
        <f t="shared" si="3"/>
        <v>854.73</v>
      </c>
    </row>
    <row r="80" spans="1:6" x14ac:dyDescent="0.25">
      <c r="A80" s="867"/>
      <c r="B80" s="11"/>
      <c r="C80" s="917"/>
      <c r="D80" s="926"/>
      <c r="F80" s="832">
        <f t="shared" si="3"/>
        <v>854.73</v>
      </c>
    </row>
    <row r="81" spans="1:6" x14ac:dyDescent="0.25">
      <c r="A81" s="867"/>
      <c r="B81" s="11"/>
      <c r="C81" s="931"/>
      <c r="D81" s="932"/>
      <c r="F81" s="832">
        <f t="shared" si="3"/>
        <v>854.73</v>
      </c>
    </row>
    <row r="82" spans="1:6" x14ac:dyDescent="0.25">
      <c r="A82" s="867"/>
      <c r="B82" s="11"/>
      <c r="C82" s="931"/>
      <c r="D82" s="932"/>
      <c r="F82" s="832">
        <f t="shared" si="3"/>
        <v>854.73</v>
      </c>
    </row>
    <row r="83" spans="1:6" x14ac:dyDescent="0.25">
      <c r="A83" s="867"/>
      <c r="B83" s="11"/>
      <c r="C83" s="931"/>
      <c r="D83" s="932"/>
      <c r="F83" s="832">
        <f t="shared" si="3"/>
        <v>854.73</v>
      </c>
    </row>
    <row r="84" spans="1:6" x14ac:dyDescent="0.25">
      <c r="A84" s="867"/>
      <c r="B84" s="11"/>
      <c r="C84" s="931"/>
      <c r="D84" s="932"/>
      <c r="F84" s="832">
        <f t="shared" si="3"/>
        <v>854.73</v>
      </c>
    </row>
    <row r="85" spans="1:6" x14ac:dyDescent="0.25">
      <c r="A85" s="867"/>
      <c r="B85" s="11"/>
      <c r="C85" s="931"/>
      <c r="D85" s="932"/>
      <c r="F85" s="832">
        <f t="shared" si="3"/>
        <v>854.73</v>
      </c>
    </row>
    <row r="86" spans="1:6" x14ac:dyDescent="0.25">
      <c r="A86" s="867"/>
      <c r="B86" s="11"/>
      <c r="C86" s="917"/>
      <c r="D86" s="932"/>
      <c r="F86" s="832">
        <f t="shared" si="3"/>
        <v>854.73</v>
      </c>
    </row>
    <row r="87" spans="1:6" x14ac:dyDescent="0.25">
      <c r="A87" s="867"/>
      <c r="B87" s="11"/>
      <c r="C87" s="917"/>
      <c r="D87" s="932"/>
      <c r="F87" s="832">
        <f t="shared" si="3"/>
        <v>854.73</v>
      </c>
    </row>
    <row r="88" spans="1:6" x14ac:dyDescent="0.25">
      <c r="A88" s="867"/>
      <c r="B88" s="11"/>
      <c r="C88" s="917"/>
      <c r="D88" s="932"/>
      <c r="F88" s="832">
        <f t="shared" si="3"/>
        <v>854.73</v>
      </c>
    </row>
    <row r="89" spans="1:6" x14ac:dyDescent="0.25">
      <c r="A89" s="867"/>
      <c r="B89" s="11"/>
      <c r="C89" s="917"/>
      <c r="D89" s="932"/>
      <c r="F89" s="832">
        <f t="shared" si="3"/>
        <v>854.73</v>
      </c>
    </row>
    <row r="90" spans="1:6" x14ac:dyDescent="0.25">
      <c r="A90" s="867"/>
      <c r="B90" s="11"/>
      <c r="C90" s="917"/>
      <c r="D90" s="932"/>
      <c r="F90" s="832">
        <f t="shared" si="3"/>
        <v>854.73</v>
      </c>
    </row>
    <row r="91" spans="1:6" x14ac:dyDescent="0.25">
      <c r="A91" s="867"/>
      <c r="B91" s="11"/>
      <c r="C91" s="917"/>
      <c r="D91" s="932"/>
      <c r="F91" s="832">
        <f t="shared" si="3"/>
        <v>854.73</v>
      </c>
    </row>
    <row r="92" spans="1:6" x14ac:dyDescent="0.25">
      <c r="A92" s="867"/>
      <c r="B92" s="11"/>
      <c r="C92" s="917"/>
      <c r="D92" s="932"/>
      <c r="F92" s="832">
        <f t="shared" si="3"/>
        <v>854.73</v>
      </c>
    </row>
    <row r="93" spans="1:6" x14ac:dyDescent="0.25">
      <c r="A93" s="867"/>
      <c r="B93" s="11"/>
      <c r="C93" s="917"/>
      <c r="D93" s="932"/>
      <c r="F93" s="832">
        <f t="shared" si="3"/>
        <v>854.73</v>
      </c>
    </row>
    <row r="94" spans="1:6" x14ac:dyDescent="0.25">
      <c r="A94" s="867"/>
      <c r="B94" s="11"/>
      <c r="C94" s="917"/>
      <c r="D94" s="932"/>
      <c r="F94" s="832">
        <f t="shared" si="3"/>
        <v>854.73</v>
      </c>
    </row>
    <row r="95" spans="1:6" x14ac:dyDescent="0.25">
      <c r="A95" s="867"/>
      <c r="B95" s="11"/>
      <c r="C95" s="917"/>
      <c r="D95" s="932"/>
      <c r="F95" s="832">
        <f t="shared" si="3"/>
        <v>854.73</v>
      </c>
    </row>
    <row r="96" spans="1:6" x14ac:dyDescent="0.25">
      <c r="A96" s="867"/>
      <c r="B96" s="11"/>
      <c r="C96" s="917"/>
      <c r="D96" s="932"/>
      <c r="F96" s="832">
        <f t="shared" si="3"/>
        <v>854.73</v>
      </c>
    </row>
    <row r="97" spans="1:6" x14ac:dyDescent="0.25">
      <c r="A97" s="867"/>
      <c r="B97" s="11"/>
      <c r="C97" s="917"/>
      <c r="D97" s="932"/>
      <c r="F97" s="832">
        <f t="shared" si="3"/>
        <v>854.73</v>
      </c>
    </row>
    <row r="98" spans="1:6" x14ac:dyDescent="0.25">
      <c r="A98" s="867"/>
      <c r="B98" s="11"/>
      <c r="C98" s="917"/>
      <c r="D98" s="932"/>
      <c r="F98" s="832">
        <f t="shared" si="3"/>
        <v>854.73</v>
      </c>
    </row>
    <row r="99" spans="1:6" x14ac:dyDescent="0.25">
      <c r="A99" s="867"/>
      <c r="B99" s="11"/>
      <c r="C99" s="938"/>
      <c r="D99" s="932"/>
      <c r="F99" s="832">
        <f t="shared" si="3"/>
        <v>854.73</v>
      </c>
    </row>
    <row r="100" spans="1:6" x14ac:dyDescent="0.25">
      <c r="A100" s="867"/>
      <c r="B100" s="11"/>
      <c r="C100" s="917"/>
      <c r="D100" s="932"/>
      <c r="F100" s="832">
        <f t="shared" si="3"/>
        <v>854.73</v>
      </c>
    </row>
    <row r="101" spans="1:6" x14ac:dyDescent="0.25">
      <c r="A101" s="867"/>
      <c r="B101" s="11"/>
      <c r="C101" s="917"/>
      <c r="D101" s="932"/>
      <c r="F101" s="832">
        <f t="shared" si="3"/>
        <v>854.73</v>
      </c>
    </row>
    <row r="102" spans="1:6" x14ac:dyDescent="0.25">
      <c r="A102" s="867"/>
      <c r="B102" s="11"/>
      <c r="C102" s="917"/>
      <c r="D102" s="932"/>
      <c r="F102" s="832">
        <f t="shared" si="3"/>
        <v>854.73</v>
      </c>
    </row>
    <row r="103" spans="1:6" x14ac:dyDescent="0.25">
      <c r="A103" s="867"/>
      <c r="B103" s="11"/>
      <c r="C103" s="917"/>
      <c r="D103" s="932"/>
      <c r="F103" s="832">
        <f t="shared" si="3"/>
        <v>854.73</v>
      </c>
    </row>
    <row r="104" spans="1:6" x14ac:dyDescent="0.25">
      <c r="A104" s="867"/>
      <c r="B104" s="11"/>
      <c r="C104" s="917"/>
      <c r="D104" s="932"/>
      <c r="F104" s="832">
        <f t="shared" si="3"/>
        <v>854.73</v>
      </c>
    </row>
    <row r="105" spans="1:6" x14ac:dyDescent="0.25">
      <c r="A105" s="867"/>
      <c r="B105" s="11"/>
      <c r="C105" s="917"/>
      <c r="D105" s="926"/>
      <c r="F105" s="832">
        <f t="shared" si="3"/>
        <v>854.73</v>
      </c>
    </row>
    <row r="106" spans="1:6" x14ac:dyDescent="0.25">
      <c r="A106" s="867"/>
      <c r="B106" s="11"/>
      <c r="C106" s="917"/>
      <c r="D106" s="926"/>
      <c r="F106" s="832">
        <f t="shared" si="3"/>
        <v>854.73</v>
      </c>
    </row>
    <row r="107" spans="1:6" x14ac:dyDescent="0.25">
      <c r="A107" s="867"/>
      <c r="B107" s="11"/>
      <c r="C107" s="917"/>
      <c r="D107" s="926"/>
      <c r="F107" s="832">
        <f t="shared" si="3"/>
        <v>854.73</v>
      </c>
    </row>
    <row r="108" spans="1:6" x14ac:dyDescent="0.25">
      <c r="A108" s="867"/>
      <c r="B108" s="11"/>
      <c r="C108" s="917"/>
      <c r="D108" s="926"/>
      <c r="F108" s="832">
        <f t="shared" si="3"/>
        <v>854.73</v>
      </c>
    </row>
    <row r="109" spans="1:6" x14ac:dyDescent="0.25">
      <c r="A109" s="867"/>
      <c r="B109" s="11"/>
      <c r="C109" s="917"/>
      <c r="D109" s="926"/>
      <c r="F109" s="832">
        <f t="shared" si="3"/>
        <v>854.73</v>
      </c>
    </row>
    <row r="110" spans="1:6" x14ac:dyDescent="0.25">
      <c r="A110" s="867"/>
      <c r="B110" s="11"/>
      <c r="C110" s="917"/>
      <c r="D110" s="926"/>
      <c r="F110" s="832">
        <f t="shared" si="3"/>
        <v>854.73</v>
      </c>
    </row>
    <row r="111" spans="1:6" x14ac:dyDescent="0.25">
      <c r="A111" s="867"/>
      <c r="B111" s="11"/>
      <c r="C111" s="917"/>
      <c r="D111" s="926"/>
      <c r="F111" s="832">
        <f t="shared" si="3"/>
        <v>854.73</v>
      </c>
    </row>
    <row r="112" spans="1:6" x14ac:dyDescent="0.25">
      <c r="A112" s="867"/>
      <c r="B112" s="11"/>
      <c r="C112" s="917"/>
      <c r="D112" s="926"/>
      <c r="F112" s="832">
        <f t="shared" si="3"/>
        <v>854.73</v>
      </c>
    </row>
    <row r="113" spans="1:6" x14ac:dyDescent="0.25">
      <c r="A113" s="867"/>
      <c r="B113" s="11"/>
      <c r="C113" s="917"/>
      <c r="D113" s="926"/>
      <c r="F113" s="832">
        <f t="shared" si="3"/>
        <v>854.73</v>
      </c>
    </row>
    <row r="114" spans="1:6" x14ac:dyDescent="0.25">
      <c r="A114" s="867"/>
      <c r="B114" s="11"/>
      <c r="C114" s="917"/>
      <c r="D114" s="926"/>
      <c r="F114" s="832">
        <f t="shared" si="3"/>
        <v>854.73</v>
      </c>
    </row>
    <row r="115" spans="1:6" x14ac:dyDescent="0.25">
      <c r="A115" s="867"/>
      <c r="B115" s="11"/>
      <c r="C115" s="917"/>
      <c r="D115" s="926"/>
      <c r="F115" s="832">
        <f t="shared" si="3"/>
        <v>854.73</v>
      </c>
    </row>
    <row r="116" spans="1:6" x14ac:dyDescent="0.25">
      <c r="A116" s="867"/>
      <c r="B116" s="11"/>
      <c r="C116" s="917"/>
      <c r="D116" s="926"/>
      <c r="F116" s="832">
        <f t="shared" si="3"/>
        <v>854.73</v>
      </c>
    </row>
    <row r="117" spans="1:6" x14ac:dyDescent="0.25">
      <c r="A117" s="867"/>
      <c r="B117" s="11"/>
      <c r="C117" s="917"/>
      <c r="D117" s="926"/>
      <c r="F117" s="832">
        <f t="shared" si="3"/>
        <v>854.73</v>
      </c>
    </row>
    <row r="118" spans="1:6" x14ac:dyDescent="0.25">
      <c r="A118" s="867"/>
      <c r="B118" s="11"/>
      <c r="C118" s="917"/>
      <c r="D118" s="926"/>
      <c r="F118" s="832">
        <f t="shared" si="3"/>
        <v>854.73</v>
      </c>
    </row>
    <row r="119" spans="1:6" x14ac:dyDescent="0.25">
      <c r="A119" s="867"/>
      <c r="B119" s="11"/>
      <c r="C119" s="917"/>
      <c r="D119" s="926"/>
      <c r="F119" s="832">
        <f t="shared" si="3"/>
        <v>854.73</v>
      </c>
    </row>
    <row r="120" spans="1:6" x14ac:dyDescent="0.25">
      <c r="A120" s="867"/>
      <c r="B120" s="11"/>
      <c r="C120" s="917"/>
      <c r="D120" s="926"/>
      <c r="F120" s="832">
        <f t="shared" si="3"/>
        <v>854.73</v>
      </c>
    </row>
    <row r="121" spans="1:6" x14ac:dyDescent="0.25">
      <c r="A121" s="867"/>
      <c r="B121" s="11"/>
      <c r="C121" s="917"/>
      <c r="D121" s="926"/>
      <c r="F121" s="832">
        <f t="shared" si="3"/>
        <v>854.73</v>
      </c>
    </row>
    <row r="122" spans="1:6" x14ac:dyDescent="0.25">
      <c r="A122" s="867"/>
      <c r="B122" s="11"/>
      <c r="C122" s="917"/>
      <c r="D122" s="926"/>
      <c r="F122" s="832">
        <f t="shared" si="3"/>
        <v>854.73</v>
      </c>
    </row>
    <row r="123" spans="1:6" x14ac:dyDescent="0.25">
      <c r="A123" s="867"/>
      <c r="B123" s="11"/>
      <c r="C123" s="931"/>
      <c r="D123" s="932"/>
      <c r="F123" s="832">
        <f t="shared" si="3"/>
        <v>854.73</v>
      </c>
    </row>
    <row r="124" spans="1:6" x14ac:dyDescent="0.25">
      <c r="A124" s="867"/>
      <c r="B124" s="11"/>
      <c r="C124" s="917"/>
      <c r="D124" s="926"/>
      <c r="F124" s="832">
        <f t="shared" si="3"/>
        <v>854.73</v>
      </c>
    </row>
    <row r="125" spans="1:6" x14ac:dyDescent="0.25">
      <c r="A125" s="867"/>
      <c r="B125" s="11"/>
      <c r="C125" s="917"/>
      <c r="D125" s="926"/>
      <c r="F125" s="832">
        <f t="shared" si="3"/>
        <v>854.73</v>
      </c>
    </row>
    <row r="126" spans="1:6" x14ac:dyDescent="0.25">
      <c r="A126" s="867"/>
      <c r="B126" s="11"/>
      <c r="C126" s="917"/>
      <c r="D126" s="926"/>
      <c r="F126" s="832">
        <f t="shared" si="3"/>
        <v>854.73</v>
      </c>
    </row>
    <row r="127" spans="1:6" x14ac:dyDescent="0.25">
      <c r="A127" s="867"/>
      <c r="B127" s="11"/>
      <c r="C127" s="917"/>
      <c r="D127" s="926"/>
      <c r="F127" s="832">
        <f t="shared" si="3"/>
        <v>854.73</v>
      </c>
    </row>
    <row r="128" spans="1:6" x14ac:dyDescent="0.25">
      <c r="A128" s="867"/>
      <c r="B128" s="11"/>
      <c r="C128" s="917"/>
      <c r="D128" s="926"/>
      <c r="F128" s="832">
        <f t="shared" si="3"/>
        <v>854.73</v>
      </c>
    </row>
    <row r="129" spans="1:6" x14ac:dyDescent="0.25">
      <c r="A129" s="867"/>
      <c r="B129" s="11"/>
      <c r="C129" s="917"/>
      <c r="D129" s="926"/>
      <c r="F129" s="832">
        <f t="shared" si="3"/>
        <v>854.73</v>
      </c>
    </row>
    <row r="130" spans="1:6" x14ac:dyDescent="0.25">
      <c r="A130" s="867"/>
      <c r="B130" s="11"/>
      <c r="C130" s="917"/>
      <c r="D130" s="926"/>
      <c r="F130" s="832">
        <f t="shared" si="3"/>
        <v>854.73</v>
      </c>
    </row>
    <row r="131" spans="1:6" x14ac:dyDescent="0.25">
      <c r="A131" s="867"/>
      <c r="B131" s="11"/>
      <c r="C131" s="917"/>
      <c r="D131" s="926"/>
      <c r="F131" s="832">
        <f t="shared" si="3"/>
        <v>854.73</v>
      </c>
    </row>
    <row r="132" spans="1:6" x14ac:dyDescent="0.25">
      <c r="A132" s="867"/>
      <c r="B132" s="11"/>
      <c r="C132" s="917"/>
      <c r="D132" s="926"/>
      <c r="F132" s="832">
        <f t="shared" si="3"/>
        <v>854.73</v>
      </c>
    </row>
    <row r="133" spans="1:6" x14ac:dyDescent="0.25">
      <c r="A133" s="867"/>
      <c r="B133" s="11"/>
      <c r="C133" s="917"/>
      <c r="D133" s="926"/>
      <c r="F133" s="832">
        <f t="shared" si="3"/>
        <v>854.73</v>
      </c>
    </row>
    <row r="134" spans="1:6" x14ac:dyDescent="0.25">
      <c r="A134" s="867"/>
      <c r="B134" s="11"/>
      <c r="C134" s="931"/>
      <c r="D134" s="932"/>
      <c r="F134" s="832">
        <f t="shared" si="3"/>
        <v>854.73</v>
      </c>
    </row>
    <row r="135" spans="1:6" x14ac:dyDescent="0.25">
      <c r="A135" s="867"/>
      <c r="B135" s="11"/>
      <c r="C135" s="917"/>
      <c r="D135" s="926"/>
      <c r="F135" s="832">
        <f t="shared" si="3"/>
        <v>854.73</v>
      </c>
    </row>
    <row r="136" spans="1:6" x14ac:dyDescent="0.25">
      <c r="A136" s="867"/>
      <c r="B136" s="11"/>
      <c r="C136" s="917"/>
      <c r="D136" s="926"/>
      <c r="F136" s="832">
        <f t="shared" si="3"/>
        <v>854.73</v>
      </c>
    </row>
    <row r="137" spans="1:6" x14ac:dyDescent="0.25">
      <c r="A137" s="867"/>
      <c r="B137" s="11"/>
      <c r="C137" s="917"/>
      <c r="D137" s="926"/>
      <c r="F137" s="832">
        <f t="shared" si="3"/>
        <v>854.73</v>
      </c>
    </row>
    <row r="138" spans="1:6" x14ac:dyDescent="0.25">
      <c r="A138" s="867"/>
      <c r="B138" s="11"/>
      <c r="C138" s="917"/>
      <c r="D138" s="926"/>
      <c r="F138" s="832">
        <f t="shared" si="3"/>
        <v>854.73</v>
      </c>
    </row>
    <row r="139" spans="1:6" x14ac:dyDescent="0.25">
      <c r="A139" s="867"/>
      <c r="B139" s="11"/>
      <c r="C139" s="917"/>
      <c r="D139" s="926"/>
      <c r="F139" s="832">
        <f t="shared" si="3"/>
        <v>854.73</v>
      </c>
    </row>
    <row r="140" spans="1:6" x14ac:dyDescent="0.25">
      <c r="A140" s="867"/>
      <c r="B140" s="11"/>
      <c r="C140" s="917"/>
      <c r="D140" s="926"/>
      <c r="F140" s="832">
        <f t="shared" si="3"/>
        <v>854.73</v>
      </c>
    </row>
    <row r="141" spans="1:6" x14ac:dyDescent="0.25">
      <c r="A141" s="867"/>
      <c r="B141" s="11"/>
      <c r="C141" s="917"/>
      <c r="D141" s="926"/>
      <c r="F141" s="832">
        <f t="shared" si="3"/>
        <v>854.73</v>
      </c>
    </row>
    <row r="142" spans="1:6" x14ac:dyDescent="0.25">
      <c r="A142" s="867"/>
      <c r="B142" s="11"/>
      <c r="C142" s="917"/>
      <c r="D142" s="926"/>
      <c r="F142" s="832">
        <f t="shared" ref="F142:F205" si="4">F141+C142-D142</f>
        <v>854.73</v>
      </c>
    </row>
    <row r="143" spans="1:6" x14ac:dyDescent="0.25">
      <c r="A143" s="867"/>
      <c r="B143" s="11"/>
      <c r="C143" s="917"/>
      <c r="D143" s="926"/>
      <c r="F143" s="832">
        <f t="shared" si="4"/>
        <v>854.73</v>
      </c>
    </row>
    <row r="144" spans="1:6" x14ac:dyDescent="0.25">
      <c r="A144" s="867"/>
      <c r="B144" s="11"/>
      <c r="C144" s="917"/>
      <c r="D144" s="926"/>
      <c r="F144" s="832">
        <f t="shared" si="4"/>
        <v>854.73</v>
      </c>
    </row>
    <row r="145" spans="1:6" x14ac:dyDescent="0.25">
      <c r="A145" s="867"/>
      <c r="B145" s="11"/>
      <c r="C145" s="917"/>
      <c r="D145" s="926"/>
      <c r="F145" s="832">
        <f t="shared" si="4"/>
        <v>854.73</v>
      </c>
    </row>
    <row r="146" spans="1:6" x14ac:dyDescent="0.25">
      <c r="A146" s="867"/>
      <c r="B146" s="11"/>
      <c r="C146" s="917"/>
      <c r="D146" s="926"/>
      <c r="F146" s="832">
        <f t="shared" si="4"/>
        <v>854.73</v>
      </c>
    </row>
    <row r="147" spans="1:6" x14ac:dyDescent="0.25">
      <c r="A147" s="867"/>
      <c r="B147" s="11"/>
      <c r="C147" s="917"/>
      <c r="D147" s="926"/>
      <c r="F147" s="832">
        <f t="shared" si="4"/>
        <v>854.73</v>
      </c>
    </row>
    <row r="148" spans="1:6" x14ac:dyDescent="0.25">
      <c r="A148" s="867"/>
      <c r="B148" s="11"/>
      <c r="C148" s="917"/>
      <c r="D148" s="926"/>
      <c r="F148" s="832">
        <f t="shared" si="4"/>
        <v>854.73</v>
      </c>
    </row>
    <row r="149" spans="1:6" x14ac:dyDescent="0.25">
      <c r="A149" s="867"/>
      <c r="B149" s="11"/>
      <c r="C149" s="917"/>
      <c r="D149" s="926"/>
      <c r="F149" s="832">
        <f t="shared" si="4"/>
        <v>854.73</v>
      </c>
    </row>
    <row r="150" spans="1:6" x14ac:dyDescent="0.25">
      <c r="A150" s="867"/>
      <c r="B150" s="11"/>
      <c r="C150" s="917"/>
      <c r="D150" s="926"/>
      <c r="F150" s="832">
        <f t="shared" si="4"/>
        <v>854.73</v>
      </c>
    </row>
    <row r="151" spans="1:6" x14ac:dyDescent="0.25">
      <c r="A151" s="867"/>
      <c r="B151" s="11"/>
      <c r="C151" s="917"/>
      <c r="D151" s="926"/>
      <c r="F151" s="832">
        <f t="shared" si="4"/>
        <v>854.73</v>
      </c>
    </row>
    <row r="152" spans="1:6" x14ac:dyDescent="0.25">
      <c r="A152" s="867"/>
      <c r="B152" s="11"/>
      <c r="C152" s="917"/>
      <c r="D152" s="926"/>
      <c r="F152" s="832">
        <f t="shared" si="4"/>
        <v>854.73</v>
      </c>
    </row>
    <row r="153" spans="1:6" x14ac:dyDescent="0.25">
      <c r="A153" s="867"/>
      <c r="B153" s="11"/>
      <c r="C153" s="917"/>
      <c r="D153" s="926"/>
      <c r="F153" s="832">
        <f t="shared" si="4"/>
        <v>854.73</v>
      </c>
    </row>
    <row r="154" spans="1:6" x14ac:dyDescent="0.25">
      <c r="A154" s="867"/>
      <c r="B154" s="11"/>
      <c r="C154" s="917"/>
      <c r="D154" s="926"/>
      <c r="F154" s="832">
        <f t="shared" si="4"/>
        <v>854.73</v>
      </c>
    </row>
    <row r="155" spans="1:6" x14ac:dyDescent="0.25">
      <c r="A155" s="867"/>
      <c r="B155" s="11"/>
      <c r="C155" s="917"/>
      <c r="D155" s="926"/>
      <c r="F155" s="832">
        <f t="shared" si="4"/>
        <v>854.73</v>
      </c>
    </row>
    <row r="156" spans="1:6" x14ac:dyDescent="0.25">
      <c r="A156" s="867"/>
      <c r="B156" s="11"/>
      <c r="C156" s="917"/>
      <c r="D156" s="926"/>
      <c r="F156" s="832">
        <f t="shared" si="4"/>
        <v>854.73</v>
      </c>
    </row>
    <row r="157" spans="1:6" x14ac:dyDescent="0.25">
      <c r="A157" s="867"/>
      <c r="B157" s="11"/>
      <c r="C157" s="917"/>
      <c r="D157" s="926"/>
      <c r="F157" s="832">
        <f t="shared" si="4"/>
        <v>854.73</v>
      </c>
    </row>
    <row r="158" spans="1:6" x14ac:dyDescent="0.25">
      <c r="A158" s="867"/>
      <c r="B158" s="11"/>
      <c r="C158" s="917"/>
      <c r="D158" s="926"/>
      <c r="F158" s="832">
        <f t="shared" si="4"/>
        <v>854.73</v>
      </c>
    </row>
    <row r="159" spans="1:6" x14ac:dyDescent="0.25">
      <c r="A159" s="867"/>
      <c r="B159" s="11"/>
      <c r="C159" s="917"/>
      <c r="D159" s="926"/>
      <c r="F159" s="832">
        <f t="shared" si="4"/>
        <v>854.73</v>
      </c>
    </row>
    <row r="160" spans="1:6" x14ac:dyDescent="0.25">
      <c r="A160" s="867"/>
      <c r="B160" s="11"/>
      <c r="C160" s="917"/>
      <c r="D160" s="926"/>
      <c r="F160" s="832">
        <f t="shared" si="4"/>
        <v>854.73</v>
      </c>
    </row>
    <row r="161" spans="1:6" x14ac:dyDescent="0.25">
      <c r="A161" s="867"/>
      <c r="B161" s="11"/>
      <c r="C161" s="917"/>
      <c r="D161" s="926"/>
      <c r="F161" s="832">
        <f t="shared" si="4"/>
        <v>854.73</v>
      </c>
    </row>
    <row r="162" spans="1:6" x14ac:dyDescent="0.25">
      <c r="A162" s="867"/>
      <c r="B162" s="11"/>
      <c r="C162" s="917"/>
      <c r="D162" s="926"/>
      <c r="F162" s="832">
        <f t="shared" si="4"/>
        <v>854.73</v>
      </c>
    </row>
    <row r="163" spans="1:6" x14ac:dyDescent="0.25">
      <c r="A163" s="867"/>
      <c r="B163" s="11"/>
      <c r="C163" s="917"/>
      <c r="D163" s="926"/>
      <c r="F163" s="832">
        <f t="shared" si="4"/>
        <v>854.73</v>
      </c>
    </row>
    <row r="164" spans="1:6" x14ac:dyDescent="0.25">
      <c r="A164" s="867"/>
      <c r="B164" s="11"/>
      <c r="C164" s="917"/>
      <c r="D164" s="926"/>
      <c r="F164" s="832">
        <f t="shared" si="4"/>
        <v>854.73</v>
      </c>
    </row>
    <row r="165" spans="1:6" x14ac:dyDescent="0.25">
      <c r="A165" s="867"/>
      <c r="B165" s="11"/>
      <c r="C165" s="917"/>
      <c r="D165" s="926"/>
      <c r="F165" s="832">
        <f t="shared" si="4"/>
        <v>854.73</v>
      </c>
    </row>
    <row r="166" spans="1:6" x14ac:dyDescent="0.25">
      <c r="A166" s="867"/>
      <c r="B166" s="11"/>
      <c r="C166" s="917"/>
      <c r="D166" s="926"/>
      <c r="F166" s="832">
        <f t="shared" si="4"/>
        <v>854.73</v>
      </c>
    </row>
    <row r="167" spans="1:6" x14ac:dyDescent="0.25">
      <c r="A167" s="867"/>
      <c r="B167" s="11"/>
      <c r="C167" s="917"/>
      <c r="D167" s="926"/>
      <c r="F167" s="832">
        <f t="shared" si="4"/>
        <v>854.73</v>
      </c>
    </row>
    <row r="168" spans="1:6" x14ac:dyDescent="0.25">
      <c r="A168" s="867"/>
      <c r="B168" s="11"/>
      <c r="C168" s="917"/>
      <c r="D168" s="926"/>
      <c r="F168" s="832">
        <f t="shared" si="4"/>
        <v>854.73</v>
      </c>
    </row>
    <row r="169" spans="1:6" x14ac:dyDescent="0.25">
      <c r="A169" s="867"/>
      <c r="B169" s="11"/>
      <c r="C169" s="917"/>
      <c r="D169" s="926"/>
      <c r="F169" s="832">
        <f t="shared" si="4"/>
        <v>854.73</v>
      </c>
    </row>
    <row r="170" spans="1:6" x14ac:dyDescent="0.25">
      <c r="A170" s="867"/>
      <c r="B170" s="11"/>
      <c r="C170" s="917"/>
      <c r="D170" s="926"/>
      <c r="F170" s="832">
        <f t="shared" si="4"/>
        <v>854.73</v>
      </c>
    </row>
    <row r="171" spans="1:6" x14ac:dyDescent="0.25">
      <c r="A171" s="867"/>
      <c r="B171" s="11"/>
      <c r="C171" s="917"/>
      <c r="D171" s="926"/>
      <c r="F171" s="832">
        <f t="shared" si="4"/>
        <v>854.73</v>
      </c>
    </row>
    <row r="172" spans="1:6" x14ac:dyDescent="0.25">
      <c r="A172" s="867"/>
      <c r="B172" s="11"/>
      <c r="C172" s="917"/>
      <c r="D172" s="926"/>
      <c r="F172" s="832">
        <f t="shared" si="4"/>
        <v>854.73</v>
      </c>
    </row>
    <row r="173" spans="1:6" x14ac:dyDescent="0.25">
      <c r="A173" s="867"/>
      <c r="B173" s="11"/>
      <c r="C173" s="917"/>
      <c r="D173" s="926"/>
      <c r="F173" s="832">
        <f t="shared" si="4"/>
        <v>854.73</v>
      </c>
    </row>
    <row r="174" spans="1:6" x14ac:dyDescent="0.25">
      <c r="A174" s="867"/>
      <c r="B174" s="11"/>
      <c r="C174" s="917"/>
      <c r="D174" s="926"/>
      <c r="F174" s="832">
        <f t="shared" si="4"/>
        <v>854.73</v>
      </c>
    </row>
    <row r="175" spans="1:6" x14ac:dyDescent="0.25">
      <c r="A175" s="867"/>
      <c r="B175" s="11"/>
      <c r="C175" s="917"/>
      <c r="D175" s="926"/>
      <c r="F175" s="832">
        <f t="shared" si="4"/>
        <v>854.73</v>
      </c>
    </row>
    <row r="176" spans="1:6" x14ac:dyDescent="0.25">
      <c r="A176" s="867"/>
      <c r="B176" s="11"/>
      <c r="C176" s="917"/>
      <c r="D176" s="926"/>
      <c r="F176" s="832">
        <f t="shared" si="4"/>
        <v>854.73</v>
      </c>
    </row>
    <row r="177" spans="1:6" x14ac:dyDescent="0.25">
      <c r="A177" s="867"/>
      <c r="B177" s="11"/>
      <c r="C177" s="917"/>
      <c r="D177" s="926"/>
      <c r="F177" s="832">
        <f t="shared" si="4"/>
        <v>854.73</v>
      </c>
    </row>
    <row r="178" spans="1:6" x14ac:dyDescent="0.25">
      <c r="A178" s="867"/>
      <c r="B178" s="11"/>
      <c r="C178" s="917"/>
      <c r="D178" s="926"/>
      <c r="F178" s="832">
        <f t="shared" si="4"/>
        <v>854.73</v>
      </c>
    </row>
    <row r="179" spans="1:6" x14ac:dyDescent="0.25">
      <c r="A179" s="867"/>
      <c r="B179" s="11"/>
      <c r="C179" s="917"/>
      <c r="D179" s="926"/>
      <c r="F179" s="832">
        <f t="shared" si="4"/>
        <v>854.73</v>
      </c>
    </row>
    <row r="180" spans="1:6" x14ac:dyDescent="0.25">
      <c r="A180" s="867"/>
      <c r="B180" s="11"/>
      <c r="C180" s="917"/>
      <c r="D180" s="926"/>
      <c r="F180" s="832">
        <f t="shared" si="4"/>
        <v>854.73</v>
      </c>
    </row>
    <row r="181" spans="1:6" x14ac:dyDescent="0.25">
      <c r="A181" s="867"/>
      <c r="B181" s="11"/>
      <c r="C181" s="917"/>
      <c r="D181" s="926"/>
      <c r="F181" s="832">
        <f t="shared" si="4"/>
        <v>854.73</v>
      </c>
    </row>
    <row r="182" spans="1:6" x14ac:dyDescent="0.25">
      <c r="A182" s="867"/>
      <c r="B182" s="11"/>
      <c r="C182" s="917"/>
      <c r="D182" s="926"/>
      <c r="F182" s="832">
        <f t="shared" si="4"/>
        <v>854.73</v>
      </c>
    </row>
    <row r="183" spans="1:6" x14ac:dyDescent="0.25">
      <c r="A183" s="867"/>
      <c r="B183" s="11"/>
      <c r="C183" s="917"/>
      <c r="D183" s="926"/>
      <c r="F183" s="832">
        <f t="shared" si="4"/>
        <v>854.73</v>
      </c>
    </row>
    <row r="184" spans="1:6" x14ac:dyDescent="0.25">
      <c r="A184" s="867"/>
      <c r="B184" s="11"/>
      <c r="C184" s="917"/>
      <c r="D184" s="926"/>
      <c r="F184" s="832">
        <f t="shared" si="4"/>
        <v>854.73</v>
      </c>
    </row>
    <row r="185" spans="1:6" x14ac:dyDescent="0.25">
      <c r="A185" s="867"/>
      <c r="B185" s="11"/>
      <c r="C185" s="917"/>
      <c r="D185" s="926"/>
      <c r="F185" s="832">
        <f t="shared" si="4"/>
        <v>854.73</v>
      </c>
    </row>
    <row r="186" spans="1:6" x14ac:dyDescent="0.25">
      <c r="A186" s="867"/>
      <c r="B186" s="11"/>
      <c r="C186" s="917"/>
      <c r="D186" s="926"/>
      <c r="F186" s="832">
        <f t="shared" si="4"/>
        <v>854.73</v>
      </c>
    </row>
    <row r="187" spans="1:6" x14ac:dyDescent="0.25">
      <c r="A187" s="867"/>
      <c r="B187" s="11"/>
      <c r="C187" s="917"/>
      <c r="D187" s="926"/>
      <c r="F187" s="832">
        <f t="shared" si="4"/>
        <v>854.73</v>
      </c>
    </row>
    <row r="188" spans="1:6" x14ac:dyDescent="0.25">
      <c r="A188" s="867"/>
      <c r="B188" s="11"/>
      <c r="C188" s="917"/>
      <c r="D188" s="926"/>
      <c r="F188" s="832">
        <f t="shared" si="4"/>
        <v>854.73</v>
      </c>
    </row>
    <row r="189" spans="1:6" x14ac:dyDescent="0.25">
      <c r="A189" s="867"/>
      <c r="B189" s="11"/>
      <c r="C189" s="917"/>
      <c r="D189" s="926"/>
      <c r="F189" s="832">
        <f t="shared" si="4"/>
        <v>854.73</v>
      </c>
    </row>
    <row r="190" spans="1:6" x14ac:dyDescent="0.25">
      <c r="A190" s="867"/>
      <c r="B190" s="11"/>
      <c r="C190" s="917"/>
      <c r="D190" s="926"/>
      <c r="F190" s="832">
        <f t="shared" si="4"/>
        <v>854.73</v>
      </c>
    </row>
    <row r="191" spans="1:6" x14ac:dyDescent="0.25">
      <c r="A191" s="867"/>
      <c r="B191" s="11"/>
      <c r="C191" s="917"/>
      <c r="D191" s="926"/>
      <c r="F191" s="832">
        <f t="shared" si="4"/>
        <v>854.73</v>
      </c>
    </row>
    <row r="192" spans="1:6" x14ac:dyDescent="0.25">
      <c r="A192" s="867"/>
      <c r="B192" s="11"/>
      <c r="C192" s="917"/>
      <c r="D192" s="926"/>
      <c r="F192" s="832">
        <f t="shared" si="4"/>
        <v>854.73</v>
      </c>
    </row>
    <row r="193" spans="1:6" x14ac:dyDescent="0.25">
      <c r="A193" s="867"/>
      <c r="B193" s="11"/>
      <c r="C193" s="917"/>
      <c r="D193" s="926"/>
      <c r="F193" s="832">
        <f t="shared" si="4"/>
        <v>854.73</v>
      </c>
    </row>
    <row r="194" spans="1:6" x14ac:dyDescent="0.25">
      <c r="A194" s="867"/>
      <c r="B194" s="11"/>
      <c r="C194" s="917"/>
      <c r="D194" s="926"/>
      <c r="F194" s="832">
        <f t="shared" si="4"/>
        <v>854.73</v>
      </c>
    </row>
    <row r="195" spans="1:6" x14ac:dyDescent="0.25">
      <c r="A195" s="867"/>
      <c r="B195" s="11"/>
      <c r="C195" s="917"/>
      <c r="D195" s="926"/>
      <c r="F195" s="832">
        <f t="shared" si="4"/>
        <v>854.73</v>
      </c>
    </row>
    <row r="196" spans="1:6" x14ac:dyDescent="0.25">
      <c r="A196" s="867"/>
      <c r="B196" s="11"/>
      <c r="C196" s="917"/>
      <c r="D196" s="926"/>
      <c r="F196" s="832">
        <f t="shared" si="4"/>
        <v>854.73</v>
      </c>
    </row>
    <row r="197" spans="1:6" x14ac:dyDescent="0.25">
      <c r="A197" s="867"/>
      <c r="B197" s="11"/>
      <c r="C197" s="917"/>
      <c r="D197" s="926"/>
      <c r="F197" s="832">
        <f t="shared" si="4"/>
        <v>854.73</v>
      </c>
    </row>
    <row r="198" spans="1:6" x14ac:dyDescent="0.25">
      <c r="A198" s="867"/>
      <c r="B198" s="11"/>
      <c r="C198" s="917"/>
      <c r="D198" s="926"/>
      <c r="F198" s="832">
        <f t="shared" si="4"/>
        <v>854.73</v>
      </c>
    </row>
    <row r="199" spans="1:6" x14ac:dyDescent="0.25">
      <c r="A199" s="867"/>
      <c r="B199" s="11"/>
      <c r="C199" s="917"/>
      <c r="D199" s="926"/>
      <c r="F199" s="832">
        <f t="shared" si="4"/>
        <v>854.73</v>
      </c>
    </row>
    <row r="200" spans="1:6" x14ac:dyDescent="0.25">
      <c r="A200" s="867"/>
      <c r="B200" s="11"/>
      <c r="C200" s="917"/>
      <c r="D200" s="926"/>
      <c r="F200" s="832">
        <f t="shared" si="4"/>
        <v>854.73</v>
      </c>
    </row>
    <row r="201" spans="1:6" x14ac:dyDescent="0.25">
      <c r="A201" s="867"/>
      <c r="B201" s="11"/>
      <c r="C201" s="917"/>
      <c r="D201" s="926"/>
      <c r="F201" s="832">
        <f t="shared" si="4"/>
        <v>854.73</v>
      </c>
    </row>
    <row r="202" spans="1:6" x14ac:dyDescent="0.25">
      <c r="A202" s="867"/>
      <c r="B202" s="11"/>
      <c r="C202" s="917"/>
      <c r="D202" s="926"/>
      <c r="F202" s="832">
        <f t="shared" si="4"/>
        <v>854.73</v>
      </c>
    </row>
    <row r="203" spans="1:6" x14ac:dyDescent="0.25">
      <c r="A203" s="867"/>
      <c r="B203" s="11"/>
      <c r="C203" s="917"/>
      <c r="D203" s="926"/>
      <c r="F203" s="832">
        <f t="shared" si="4"/>
        <v>854.73</v>
      </c>
    </row>
    <row r="204" spans="1:6" x14ac:dyDescent="0.25">
      <c r="A204" s="867"/>
      <c r="B204" s="11"/>
      <c r="C204" s="917"/>
      <c r="D204" s="926"/>
      <c r="F204" s="832">
        <f t="shared" si="4"/>
        <v>854.73</v>
      </c>
    </row>
    <row r="205" spans="1:6" x14ac:dyDescent="0.25">
      <c r="A205" s="867"/>
      <c r="B205" s="11"/>
      <c r="C205" s="917"/>
      <c r="D205" s="926"/>
      <c r="F205" s="832">
        <f t="shared" si="4"/>
        <v>854.73</v>
      </c>
    </row>
    <row r="206" spans="1:6" x14ac:dyDescent="0.25">
      <c r="A206" s="867"/>
      <c r="B206" s="11"/>
      <c r="C206" s="917"/>
      <c r="D206" s="926"/>
      <c r="F206" s="832">
        <f t="shared" ref="F206:F248" si="5">F205+C206-D206</f>
        <v>854.73</v>
      </c>
    </row>
    <row r="207" spans="1:6" x14ac:dyDescent="0.25">
      <c r="A207" s="867"/>
      <c r="B207" s="11"/>
      <c r="C207" s="917"/>
      <c r="D207" s="926"/>
      <c r="F207" s="832">
        <f t="shared" si="5"/>
        <v>854.73</v>
      </c>
    </row>
    <row r="208" spans="1:6" x14ac:dyDescent="0.25">
      <c r="A208" s="867"/>
      <c r="B208" s="11"/>
      <c r="C208" s="917"/>
      <c r="D208" s="926"/>
      <c r="F208" s="832">
        <f t="shared" si="5"/>
        <v>854.73</v>
      </c>
    </row>
    <row r="209" spans="1:6" x14ac:dyDescent="0.25">
      <c r="A209" s="867"/>
      <c r="B209" s="11"/>
      <c r="C209" s="917"/>
      <c r="D209" s="926"/>
      <c r="F209" s="832">
        <f t="shared" si="5"/>
        <v>854.73</v>
      </c>
    </row>
    <row r="210" spans="1:6" x14ac:dyDescent="0.25">
      <c r="A210" s="867"/>
      <c r="B210" s="11"/>
      <c r="C210" s="917"/>
      <c r="D210" s="926"/>
      <c r="F210" s="832">
        <f t="shared" si="5"/>
        <v>854.73</v>
      </c>
    </row>
    <row r="211" spans="1:6" x14ac:dyDescent="0.25">
      <c r="A211" s="867"/>
      <c r="B211" s="11"/>
      <c r="C211" s="917"/>
      <c r="D211" s="926"/>
      <c r="F211" s="832">
        <f t="shared" si="5"/>
        <v>854.73</v>
      </c>
    </row>
    <row r="212" spans="1:6" x14ac:dyDescent="0.25">
      <c r="A212" s="867"/>
      <c r="B212" s="11"/>
      <c r="C212" s="917"/>
      <c r="D212" s="926"/>
      <c r="F212" s="832">
        <f t="shared" si="5"/>
        <v>854.73</v>
      </c>
    </row>
    <row r="213" spans="1:6" x14ac:dyDescent="0.25">
      <c r="A213" s="867"/>
      <c r="B213" s="11"/>
      <c r="C213" s="917"/>
      <c r="D213" s="926"/>
      <c r="F213" s="832">
        <f t="shared" si="5"/>
        <v>854.73</v>
      </c>
    </row>
    <row r="214" spans="1:6" x14ac:dyDescent="0.25">
      <c r="A214" s="867"/>
      <c r="B214" s="11"/>
      <c r="C214" s="917"/>
      <c r="D214" s="926"/>
      <c r="F214" s="832">
        <f t="shared" si="5"/>
        <v>854.73</v>
      </c>
    </row>
    <row r="215" spans="1:6" x14ac:dyDescent="0.25">
      <c r="A215" s="867"/>
      <c r="B215" s="11"/>
      <c r="C215" s="917"/>
      <c r="D215" s="926"/>
      <c r="F215" s="832">
        <f t="shared" si="5"/>
        <v>854.73</v>
      </c>
    </row>
    <row r="216" spans="1:6" x14ac:dyDescent="0.25">
      <c r="A216" s="867"/>
      <c r="B216" s="11"/>
      <c r="C216" s="917"/>
      <c r="D216" s="926"/>
      <c r="F216" s="832">
        <f t="shared" si="5"/>
        <v>854.73</v>
      </c>
    </row>
    <row r="217" spans="1:6" x14ac:dyDescent="0.25">
      <c r="A217" s="867"/>
      <c r="B217" s="11"/>
      <c r="C217" s="917"/>
      <c r="D217" s="926"/>
      <c r="F217" s="832">
        <f t="shared" si="5"/>
        <v>854.73</v>
      </c>
    </row>
    <row r="218" spans="1:6" x14ac:dyDescent="0.25">
      <c r="A218" s="867"/>
      <c r="B218" s="11"/>
      <c r="C218" s="917"/>
      <c r="D218" s="926"/>
      <c r="F218" s="832">
        <f t="shared" si="5"/>
        <v>854.73</v>
      </c>
    </row>
    <row r="219" spans="1:6" x14ac:dyDescent="0.25">
      <c r="A219" s="867"/>
      <c r="B219" s="11"/>
      <c r="C219" s="917"/>
      <c r="D219" s="926"/>
      <c r="F219" s="832">
        <f t="shared" si="5"/>
        <v>854.73</v>
      </c>
    </row>
    <row r="220" spans="1:6" x14ac:dyDescent="0.25">
      <c r="A220" s="867"/>
      <c r="B220" s="11"/>
      <c r="C220" s="917"/>
      <c r="D220" s="926"/>
      <c r="F220" s="832">
        <f t="shared" si="5"/>
        <v>854.73</v>
      </c>
    </row>
    <row r="221" spans="1:6" x14ac:dyDescent="0.25">
      <c r="A221" s="867"/>
      <c r="B221" s="11"/>
      <c r="C221" s="917"/>
      <c r="D221" s="926"/>
      <c r="F221" s="832">
        <f t="shared" si="5"/>
        <v>854.73</v>
      </c>
    </row>
    <row r="222" spans="1:6" x14ac:dyDescent="0.25">
      <c r="A222" s="867"/>
      <c r="B222" s="11"/>
      <c r="C222" s="917"/>
      <c r="D222" s="926"/>
      <c r="F222" s="832">
        <f t="shared" si="5"/>
        <v>854.73</v>
      </c>
    </row>
    <row r="223" spans="1:6" x14ac:dyDescent="0.25">
      <c r="A223" s="867"/>
      <c r="B223" s="11"/>
      <c r="C223" s="917"/>
      <c r="D223" s="926"/>
      <c r="F223" s="832">
        <f t="shared" si="5"/>
        <v>854.73</v>
      </c>
    </row>
    <row r="224" spans="1:6" x14ac:dyDescent="0.25">
      <c r="A224" s="867"/>
      <c r="B224" s="11"/>
      <c r="C224" s="917"/>
      <c r="D224" s="926"/>
      <c r="F224" s="832">
        <f t="shared" si="5"/>
        <v>854.73</v>
      </c>
    </row>
    <row r="225" spans="1:6" x14ac:dyDescent="0.25">
      <c r="A225" s="867"/>
      <c r="B225" s="11"/>
      <c r="C225" s="917"/>
      <c r="D225" s="926"/>
      <c r="F225" s="832">
        <f t="shared" si="5"/>
        <v>854.73</v>
      </c>
    </row>
    <row r="226" spans="1:6" x14ac:dyDescent="0.25">
      <c r="A226" s="867"/>
      <c r="B226" s="11"/>
      <c r="C226" s="917"/>
      <c r="D226" s="926"/>
      <c r="F226" s="832">
        <f t="shared" si="5"/>
        <v>854.73</v>
      </c>
    </row>
    <row r="227" spans="1:6" x14ac:dyDescent="0.25">
      <c r="A227" s="867"/>
      <c r="B227" s="11"/>
      <c r="C227" s="917"/>
      <c r="D227" s="926"/>
      <c r="F227" s="832">
        <f t="shared" si="5"/>
        <v>854.73</v>
      </c>
    </row>
    <row r="228" spans="1:6" x14ac:dyDescent="0.25">
      <c r="A228" s="867"/>
      <c r="B228" s="11"/>
      <c r="C228" s="917"/>
      <c r="D228" s="926"/>
      <c r="F228" s="832">
        <f t="shared" si="5"/>
        <v>854.73</v>
      </c>
    </row>
    <row r="229" spans="1:6" x14ac:dyDescent="0.25">
      <c r="A229" s="867"/>
      <c r="B229" s="11"/>
      <c r="C229" s="917"/>
      <c r="D229" s="926"/>
      <c r="F229" s="832">
        <f t="shared" si="5"/>
        <v>854.73</v>
      </c>
    </row>
    <row r="230" spans="1:6" x14ac:dyDescent="0.25">
      <c r="A230" s="867"/>
      <c r="B230" s="11"/>
      <c r="C230" s="917"/>
      <c r="D230" s="926"/>
      <c r="F230" s="832">
        <f t="shared" si="5"/>
        <v>854.73</v>
      </c>
    </row>
    <row r="231" spans="1:6" x14ac:dyDescent="0.25">
      <c r="A231" s="867"/>
      <c r="B231" s="11"/>
      <c r="C231" s="917"/>
      <c r="D231" s="926"/>
      <c r="F231" s="832">
        <f t="shared" si="5"/>
        <v>854.73</v>
      </c>
    </row>
    <row r="232" spans="1:6" x14ac:dyDescent="0.25">
      <c r="A232" s="867"/>
      <c r="B232" s="11"/>
      <c r="C232" s="917"/>
      <c r="D232" s="926"/>
      <c r="F232" s="832">
        <f t="shared" si="5"/>
        <v>854.73</v>
      </c>
    </row>
    <row r="233" spans="1:6" x14ac:dyDescent="0.25">
      <c r="A233" s="867"/>
      <c r="B233" s="11"/>
      <c r="C233" s="917"/>
      <c r="D233" s="926"/>
      <c r="F233" s="832">
        <f t="shared" si="5"/>
        <v>854.73</v>
      </c>
    </row>
    <row r="234" spans="1:6" x14ac:dyDescent="0.25">
      <c r="A234" s="867"/>
      <c r="B234" s="11"/>
      <c r="C234" s="917"/>
      <c r="D234" s="926"/>
      <c r="F234" s="832">
        <f t="shared" si="5"/>
        <v>854.73</v>
      </c>
    </row>
    <row r="235" spans="1:6" x14ac:dyDescent="0.25">
      <c r="A235" s="867"/>
      <c r="B235" s="11"/>
      <c r="C235" s="917"/>
      <c r="D235" s="926"/>
      <c r="F235" s="832">
        <f t="shared" si="5"/>
        <v>854.73</v>
      </c>
    </row>
    <row r="236" spans="1:6" x14ac:dyDescent="0.25">
      <c r="A236" s="867"/>
      <c r="B236" s="11"/>
      <c r="C236" s="917"/>
      <c r="D236" s="926"/>
      <c r="F236" s="832">
        <f t="shared" si="5"/>
        <v>854.73</v>
      </c>
    </row>
    <row r="237" spans="1:6" x14ac:dyDescent="0.25">
      <c r="A237" s="867"/>
      <c r="B237" s="11"/>
      <c r="C237" s="917"/>
      <c r="D237" s="926"/>
      <c r="F237" s="832">
        <f t="shared" si="5"/>
        <v>854.73</v>
      </c>
    </row>
    <row r="238" spans="1:6" x14ac:dyDescent="0.25">
      <c r="A238" s="867"/>
      <c r="B238" s="11"/>
      <c r="C238" s="917"/>
      <c r="D238" s="926"/>
      <c r="F238" s="832">
        <f t="shared" si="5"/>
        <v>854.73</v>
      </c>
    </row>
    <row r="239" spans="1:6" x14ac:dyDescent="0.25">
      <c r="A239" s="867"/>
      <c r="B239" s="11"/>
      <c r="C239" s="917"/>
      <c r="D239" s="926"/>
      <c r="F239" s="832">
        <f t="shared" si="5"/>
        <v>854.73</v>
      </c>
    </row>
    <row r="240" spans="1:6" x14ac:dyDescent="0.25">
      <c r="A240" s="867"/>
      <c r="B240" s="11"/>
      <c r="C240" s="917"/>
      <c r="D240" s="926"/>
      <c r="F240" s="832">
        <f t="shared" si="5"/>
        <v>854.73</v>
      </c>
    </row>
    <row r="241" spans="1:6" x14ac:dyDescent="0.25">
      <c r="A241" s="867"/>
      <c r="B241" s="11"/>
      <c r="C241" s="917"/>
      <c r="D241" s="926"/>
      <c r="F241" s="832">
        <f t="shared" si="5"/>
        <v>854.73</v>
      </c>
    </row>
    <row r="242" spans="1:6" x14ac:dyDescent="0.25">
      <c r="A242" s="867"/>
      <c r="B242" s="11"/>
      <c r="C242" s="917"/>
      <c r="D242" s="926"/>
      <c r="F242" s="832">
        <f t="shared" si="5"/>
        <v>854.73</v>
      </c>
    </row>
    <row r="243" spans="1:6" x14ac:dyDescent="0.25">
      <c r="A243" s="867"/>
      <c r="B243" s="11"/>
      <c r="C243" s="917"/>
      <c r="D243" s="926"/>
      <c r="F243" s="832">
        <f t="shared" si="5"/>
        <v>854.73</v>
      </c>
    </row>
    <row r="244" spans="1:6" x14ac:dyDescent="0.25">
      <c r="A244" s="867"/>
      <c r="B244" s="11"/>
      <c r="C244" s="917"/>
      <c r="D244" s="926"/>
      <c r="F244" s="832">
        <f t="shared" si="5"/>
        <v>854.73</v>
      </c>
    </row>
    <row r="245" spans="1:6" x14ac:dyDescent="0.25">
      <c r="A245" s="867"/>
      <c r="B245" s="11"/>
      <c r="C245" s="917"/>
      <c r="D245" s="926"/>
      <c r="F245" s="832">
        <f t="shared" si="5"/>
        <v>854.73</v>
      </c>
    </row>
    <row r="246" spans="1:6" x14ac:dyDescent="0.25">
      <c r="A246" s="867"/>
      <c r="B246" s="11"/>
      <c r="C246" s="917"/>
      <c r="D246" s="926"/>
      <c r="F246" s="832">
        <f t="shared" si="5"/>
        <v>854.73</v>
      </c>
    </row>
    <row r="247" spans="1:6" x14ac:dyDescent="0.25">
      <c r="A247" s="867"/>
      <c r="B247" s="11"/>
      <c r="C247" s="917"/>
      <c r="D247" s="926"/>
      <c r="F247" s="832">
        <f t="shared" si="5"/>
        <v>854.73</v>
      </c>
    </row>
    <row r="248" spans="1:6" x14ac:dyDescent="0.25">
      <c r="A248" s="867"/>
      <c r="B248" s="11"/>
      <c r="C248" s="917"/>
      <c r="D248" s="926"/>
      <c r="E248" t="s">
        <v>1137</v>
      </c>
      <c r="F248" s="832">
        <f t="shared" si="5"/>
        <v>854.73</v>
      </c>
    </row>
  </sheetData>
  <conditionalFormatting sqref="A192:A248 A3:A190">
    <cfRule type="cellIs" dxfId="55" priority="7" operator="equal">
      <formula>"DESPESA"</formula>
    </cfRule>
    <cfRule type="cellIs" dxfId="54" priority="8" operator="equal">
      <formula>"RECEITA"</formula>
    </cfRule>
  </conditionalFormatting>
  <conditionalFormatting sqref="A191">
    <cfRule type="cellIs" dxfId="53" priority="1" operator="equal">
      <formula>"DESPESA"</formula>
    </cfRule>
    <cfRule type="cellIs" dxfId="52" priority="2" operator="equal">
      <formula>"RECEITA"</formula>
    </cfRule>
  </conditionalFormatting>
  <pageMargins left="0.7" right="0.7" top="0.75" bottom="0.75" header="0.3" footer="0.3"/>
  <pageSetup paperSize="9" orientation="portrait" r:id="rId1"/>
  <ignoredErrors>
    <ignoredError sqref="F2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CADASTROS!$A$22:$A$23</xm:f>
          </x14:formula1>
          <xm:sqref>A3:A248</xm:sqref>
        </x14:dataValidation>
        <x14:dataValidation type="list" allowBlank="1" showInputMessage="1" showErrorMessage="1" xr:uid="{00000000-0002-0000-1200-000001000000}">
          <x14:formula1>
            <xm:f>CADASTROS!$A$2:$A$18</xm:f>
          </x14:formula1>
          <xm:sqref>E2:E247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114"/>
  <sheetViews>
    <sheetView tabSelected="1" zoomScaleNormal="100" workbookViewId="0">
      <pane ySplit="8" topLeftCell="A9" activePane="bottomLeft" state="frozen"/>
      <selection pane="bottomLeft" activeCell="C15" sqref="C15"/>
    </sheetView>
  </sheetViews>
  <sheetFormatPr defaultColWidth="8.5703125" defaultRowHeight="15" x14ac:dyDescent="0.25"/>
  <cols>
    <col min="1" max="1" width="9.5703125" customWidth="1"/>
    <col min="2" max="2" width="8.85546875" customWidth="1"/>
    <col min="3" max="3" width="11.42578125" customWidth="1"/>
    <col min="5" max="10" width="7.85546875" customWidth="1"/>
    <col min="11" max="12" width="8.42578125" customWidth="1"/>
    <col min="13" max="13" width="9.5703125" customWidth="1"/>
    <col min="14" max="15" width="7.5703125" customWidth="1"/>
  </cols>
  <sheetData>
    <row r="1" spans="1:17" x14ac:dyDescent="0.25">
      <c r="D1" s="1231" t="s">
        <v>30</v>
      </c>
      <c r="E1" s="1231"/>
      <c r="F1" s="1231"/>
      <c r="G1" s="1231"/>
      <c r="H1" s="1231"/>
      <c r="I1" s="1231"/>
      <c r="J1" s="72"/>
      <c r="K1" s="1231" t="s">
        <v>31</v>
      </c>
      <c r="L1" s="1231"/>
      <c r="M1" s="1231"/>
      <c r="N1" s="1231"/>
      <c r="O1" s="1231"/>
      <c r="P1" s="1231"/>
      <c r="Q1" s="1231"/>
    </row>
    <row r="2" spans="1:17" ht="15.75" thickBot="1" x14ac:dyDescent="0.3">
      <c r="E2" s="65"/>
      <c r="F2" s="65"/>
      <c r="G2" s="65"/>
      <c r="H2" s="65"/>
      <c r="I2" s="65"/>
      <c r="J2" s="72"/>
      <c r="K2" s="66"/>
      <c r="L2" s="66"/>
      <c r="M2" s="64"/>
      <c r="N2" s="64"/>
      <c r="O2" s="64"/>
      <c r="P2" s="64"/>
      <c r="Q2" s="64"/>
    </row>
    <row r="3" spans="1:17" ht="15.75" thickBot="1" x14ac:dyDescent="0.3">
      <c r="D3" s="12" t="s">
        <v>32</v>
      </c>
      <c r="E3" s="67">
        <v>8</v>
      </c>
      <c r="F3" s="67">
        <v>12</v>
      </c>
      <c r="G3" s="67">
        <v>13</v>
      </c>
      <c r="H3" s="67">
        <v>23</v>
      </c>
      <c r="I3" s="68">
        <v>45</v>
      </c>
      <c r="J3" s="69"/>
      <c r="K3" s="70">
        <v>2</v>
      </c>
      <c r="L3" s="67">
        <v>6</v>
      </c>
      <c r="M3" s="20">
        <v>10</v>
      </c>
      <c r="N3" s="480"/>
      <c r="O3" s="41"/>
      <c r="P3" s="6"/>
      <c r="Q3" s="41"/>
    </row>
    <row r="4" spans="1:17" ht="15.75" thickBot="1" x14ac:dyDescent="0.3">
      <c r="E4" s="73"/>
      <c r="F4" s="73"/>
      <c r="G4" s="73"/>
      <c r="H4" s="73"/>
      <c r="I4" s="73"/>
      <c r="J4" s="72"/>
      <c r="K4" s="73"/>
      <c r="L4" s="73"/>
      <c r="M4" s="40"/>
      <c r="N4" s="40"/>
      <c r="O4" s="40"/>
      <c r="P4" s="16"/>
      <c r="Q4" s="16"/>
    </row>
    <row r="5" spans="1:17" ht="15.75" thickBot="1" x14ac:dyDescent="0.3">
      <c r="D5" s="12" t="s">
        <v>33</v>
      </c>
      <c r="E5" s="67">
        <v>8</v>
      </c>
      <c r="F5" s="67">
        <v>12</v>
      </c>
      <c r="G5" s="67">
        <v>13</v>
      </c>
      <c r="H5" s="67">
        <v>23</v>
      </c>
      <c r="I5" s="68">
        <v>45</v>
      </c>
      <c r="J5" s="69"/>
      <c r="K5" s="70">
        <v>3</v>
      </c>
      <c r="L5" s="21">
        <v>5</v>
      </c>
      <c r="M5" s="21">
        <v>7</v>
      </c>
      <c r="N5" s="21">
        <v>8</v>
      </c>
      <c r="O5" s="22">
        <v>9</v>
      </c>
    </row>
    <row r="6" spans="1:17" x14ac:dyDescent="0.25">
      <c r="D6" s="41"/>
      <c r="E6" s="568"/>
      <c r="F6" s="568"/>
      <c r="G6" s="568"/>
      <c r="H6" s="568"/>
      <c r="I6" s="568"/>
      <c r="J6" s="568"/>
      <c r="K6" s="568"/>
      <c r="L6" s="41"/>
      <c r="M6" s="41"/>
      <c r="N6" s="41"/>
      <c r="O6" s="41"/>
    </row>
    <row r="7" spans="1:17" ht="18" customHeight="1" thickBot="1" x14ac:dyDescent="0.3">
      <c r="B7" s="928" t="s">
        <v>1131</v>
      </c>
      <c r="C7" s="929" t="s">
        <v>1132</v>
      </c>
      <c r="D7" s="929" t="s">
        <v>1133</v>
      </c>
      <c r="E7" s="1607" t="s">
        <v>1130</v>
      </c>
      <c r="F7" s="1608"/>
      <c r="G7" s="1608"/>
      <c r="H7" s="1608"/>
      <c r="I7" s="1608"/>
      <c r="J7" s="1608"/>
      <c r="K7" s="1608"/>
      <c r="L7" s="1608"/>
      <c r="M7" s="936" t="s">
        <v>1150</v>
      </c>
    </row>
    <row r="8" spans="1:17" ht="18" hidden="1" customHeight="1" thickBot="1" x14ac:dyDescent="0.3">
      <c r="A8" s="98" t="s">
        <v>34</v>
      </c>
      <c r="B8" s="41" t="s">
        <v>466</v>
      </c>
      <c r="C8" s="41" t="s">
        <v>25</v>
      </c>
      <c r="D8" s="41" t="s">
        <v>89</v>
      </c>
      <c r="E8" s="568" t="s">
        <v>35</v>
      </c>
      <c r="F8" s="927" t="s">
        <v>1123</v>
      </c>
      <c r="G8" s="568" t="s">
        <v>1124</v>
      </c>
      <c r="H8" s="568" t="s">
        <v>1125</v>
      </c>
      <c r="I8" s="568" t="s">
        <v>1126</v>
      </c>
      <c r="J8" s="568" t="s">
        <v>1127</v>
      </c>
      <c r="K8" s="568" t="s">
        <v>1128</v>
      </c>
      <c r="L8" s="568" t="s">
        <v>1129</v>
      </c>
      <c r="M8" s="568" t="s">
        <v>1149</v>
      </c>
    </row>
    <row r="9" spans="1:17" ht="18" customHeight="1" x14ac:dyDescent="0.25">
      <c r="A9" s="1604">
        <v>1</v>
      </c>
      <c r="B9" s="567">
        <v>1</v>
      </c>
      <c r="C9" s="915">
        <v>45660</v>
      </c>
      <c r="D9" s="567" t="s">
        <v>33</v>
      </c>
      <c r="E9" s="66">
        <v>3</v>
      </c>
      <c r="F9" s="66">
        <v>19</v>
      </c>
      <c r="G9" s="66">
        <v>29</v>
      </c>
      <c r="H9" s="66">
        <v>35</v>
      </c>
      <c r="I9" s="66">
        <v>37</v>
      </c>
      <c r="J9" s="66" t="s">
        <v>74</v>
      </c>
      <c r="K9" s="66">
        <v>1</v>
      </c>
      <c r="L9" s="1030">
        <v>9</v>
      </c>
      <c r="M9" s="937">
        <v>0</v>
      </c>
    </row>
    <row r="10" spans="1:17" ht="18" customHeight="1" thickBot="1" x14ac:dyDescent="0.3">
      <c r="A10" s="1605"/>
      <c r="B10" s="567">
        <v>2</v>
      </c>
      <c r="C10" s="915">
        <v>45664</v>
      </c>
      <c r="D10" s="369" t="s">
        <v>32</v>
      </c>
      <c r="E10" s="66">
        <v>20</v>
      </c>
      <c r="F10" s="66">
        <v>33</v>
      </c>
      <c r="G10" s="66">
        <v>35</v>
      </c>
      <c r="H10" s="66">
        <v>41</v>
      </c>
      <c r="I10" s="66">
        <v>47</v>
      </c>
      <c r="J10" s="66" t="s">
        <v>74</v>
      </c>
      <c r="K10" s="66">
        <v>4</v>
      </c>
      <c r="L10" s="567">
        <v>12</v>
      </c>
      <c r="M10" s="937">
        <v>0</v>
      </c>
    </row>
    <row r="11" spans="1:17" ht="18" customHeight="1" x14ac:dyDescent="0.25">
      <c r="A11" s="1604">
        <v>2</v>
      </c>
      <c r="B11" s="567">
        <v>3</v>
      </c>
      <c r="C11" s="915">
        <v>45667</v>
      </c>
      <c r="D11" s="369" t="s">
        <v>33</v>
      </c>
      <c r="E11" s="1030">
        <v>12</v>
      </c>
      <c r="F11" s="66">
        <v>27</v>
      </c>
      <c r="G11" s="66">
        <v>36</v>
      </c>
      <c r="H11" s="66">
        <v>37</v>
      </c>
      <c r="I11" s="66">
        <v>42</v>
      </c>
      <c r="J11" s="66" t="s">
        <v>74</v>
      </c>
      <c r="K11" s="66">
        <v>6</v>
      </c>
      <c r="L11" s="1030">
        <v>7</v>
      </c>
      <c r="M11" s="937">
        <v>0</v>
      </c>
      <c r="P11" s="709"/>
    </row>
    <row r="12" spans="1:17" ht="18" customHeight="1" thickBot="1" x14ac:dyDescent="0.3">
      <c r="A12" s="1605"/>
      <c r="B12" s="567">
        <v>4</v>
      </c>
      <c r="C12" s="915">
        <v>45671</v>
      </c>
      <c r="D12" s="369" t="s">
        <v>32</v>
      </c>
      <c r="E12" s="66">
        <v>18</v>
      </c>
      <c r="F12" s="66">
        <v>20</v>
      </c>
      <c r="G12" s="66">
        <v>29</v>
      </c>
      <c r="H12" s="66">
        <v>41</v>
      </c>
      <c r="I12" s="66">
        <v>48</v>
      </c>
      <c r="J12" s="66" t="s">
        <v>74</v>
      </c>
      <c r="K12" s="66">
        <v>5</v>
      </c>
      <c r="L12" s="567">
        <v>9</v>
      </c>
      <c r="M12" s="937">
        <v>0</v>
      </c>
      <c r="P12" s="708"/>
    </row>
    <row r="13" spans="1:17" ht="18" customHeight="1" x14ac:dyDescent="0.25">
      <c r="A13" s="1604">
        <v>3</v>
      </c>
      <c r="B13" s="567">
        <v>5</v>
      </c>
      <c r="C13" s="915">
        <v>45674</v>
      </c>
      <c r="D13" s="369" t="s">
        <v>33</v>
      </c>
      <c r="E13" s="1030">
        <v>8</v>
      </c>
      <c r="F13" s="66">
        <v>15</v>
      </c>
      <c r="G13" s="66">
        <v>24</v>
      </c>
      <c r="H13" s="66">
        <v>35</v>
      </c>
      <c r="I13" s="66">
        <v>42</v>
      </c>
      <c r="J13" s="66" t="s">
        <v>74</v>
      </c>
      <c r="K13" s="66">
        <v>6</v>
      </c>
      <c r="L13" s="1030">
        <v>8</v>
      </c>
      <c r="M13" s="937">
        <v>0</v>
      </c>
    </row>
    <row r="14" spans="1:17" ht="18" customHeight="1" thickBot="1" x14ac:dyDescent="0.3">
      <c r="A14" s="1605"/>
      <c r="B14" s="567">
        <v>6</v>
      </c>
      <c r="C14" s="915">
        <v>45678</v>
      </c>
      <c r="D14" s="369" t="s">
        <v>32</v>
      </c>
      <c r="E14" s="66"/>
      <c r="F14" s="66"/>
      <c r="G14" s="66"/>
      <c r="H14" s="66"/>
      <c r="I14" s="66"/>
      <c r="J14" s="66" t="s">
        <v>74</v>
      </c>
      <c r="K14" s="66"/>
      <c r="L14" s="567"/>
      <c r="M14" s="937">
        <v>0</v>
      </c>
      <c r="N14" s="906"/>
      <c r="P14" s="709"/>
    </row>
    <row r="15" spans="1:17" ht="18" customHeight="1" x14ac:dyDescent="0.25">
      <c r="A15" s="1604">
        <v>4</v>
      </c>
      <c r="B15" s="567">
        <v>7</v>
      </c>
      <c r="C15" s="915"/>
      <c r="D15" s="369" t="s">
        <v>33</v>
      </c>
      <c r="E15" s="66"/>
      <c r="F15" s="66"/>
      <c r="G15" s="66"/>
      <c r="H15" s="66"/>
      <c r="I15" s="66"/>
      <c r="J15" s="66" t="s">
        <v>74</v>
      </c>
      <c r="K15" s="66"/>
      <c r="L15" s="66"/>
      <c r="M15" s="937">
        <v>0</v>
      </c>
    </row>
    <row r="16" spans="1:17" ht="18" customHeight="1" thickBot="1" x14ac:dyDescent="0.3">
      <c r="A16" s="1605"/>
      <c r="B16" s="567">
        <v>8</v>
      </c>
      <c r="C16" s="915"/>
      <c r="D16" s="369" t="s">
        <v>32</v>
      </c>
      <c r="E16" s="66"/>
      <c r="F16" s="66"/>
      <c r="G16" s="66"/>
      <c r="H16" s="66"/>
      <c r="I16" s="66"/>
      <c r="J16" s="66" t="s">
        <v>74</v>
      </c>
      <c r="K16" s="66"/>
      <c r="L16" s="567"/>
      <c r="M16" s="937">
        <v>0</v>
      </c>
      <c r="N16" s="903"/>
      <c r="O16" s="903"/>
    </row>
    <row r="17" spans="1:17" ht="18" customHeight="1" x14ac:dyDescent="0.25">
      <c r="A17" s="1604">
        <v>5</v>
      </c>
      <c r="B17" s="567">
        <v>9</v>
      </c>
      <c r="C17" s="915"/>
      <c r="D17" s="369" t="s">
        <v>33</v>
      </c>
      <c r="E17" s="66"/>
      <c r="F17" s="66"/>
      <c r="G17" s="66"/>
      <c r="H17" s="66"/>
      <c r="I17" s="66"/>
      <c r="J17" s="66" t="s">
        <v>74</v>
      </c>
      <c r="K17" s="66"/>
      <c r="L17" s="66"/>
      <c r="M17" s="937">
        <v>0</v>
      </c>
      <c r="P17" s="909"/>
    </row>
    <row r="18" spans="1:17" ht="18" customHeight="1" thickBot="1" x14ac:dyDescent="0.3">
      <c r="A18" s="1605"/>
      <c r="B18" s="567">
        <v>10</v>
      </c>
      <c r="C18" s="915"/>
      <c r="D18" s="369" t="s">
        <v>32</v>
      </c>
      <c r="E18" s="66"/>
      <c r="F18" s="66"/>
      <c r="G18" s="66"/>
      <c r="H18" s="66"/>
      <c r="I18" s="66"/>
      <c r="J18" s="66" t="s">
        <v>74</v>
      </c>
      <c r="K18" s="66"/>
      <c r="L18" s="567"/>
      <c r="M18" s="937">
        <v>0</v>
      </c>
    </row>
    <row r="19" spans="1:17" ht="18" customHeight="1" x14ac:dyDescent="0.25">
      <c r="A19" s="1604">
        <v>6</v>
      </c>
      <c r="B19" s="567">
        <v>11</v>
      </c>
      <c r="C19" s="915"/>
      <c r="D19" s="369" t="s">
        <v>33</v>
      </c>
      <c r="E19" s="66"/>
      <c r="F19" s="66"/>
      <c r="G19" s="66"/>
      <c r="H19" s="66"/>
      <c r="I19" s="66"/>
      <c r="J19" s="66" t="s">
        <v>74</v>
      </c>
      <c r="K19" s="66"/>
      <c r="L19" s="66"/>
      <c r="M19" s="937">
        <v>0</v>
      </c>
      <c r="N19" s="903"/>
      <c r="O19" s="903"/>
    </row>
    <row r="20" spans="1:17" ht="18" customHeight="1" thickBot="1" x14ac:dyDescent="0.3">
      <c r="A20" s="1605"/>
      <c r="B20" s="567">
        <v>12</v>
      </c>
      <c r="C20" s="915"/>
      <c r="D20" s="369" t="s">
        <v>32</v>
      </c>
      <c r="E20" s="66"/>
      <c r="F20" s="66"/>
      <c r="G20" s="66"/>
      <c r="H20" s="66"/>
      <c r="I20" s="66"/>
      <c r="J20" s="66" t="s">
        <v>74</v>
      </c>
      <c r="K20" s="66"/>
      <c r="L20" s="567"/>
      <c r="M20" s="937">
        <v>0</v>
      </c>
      <c r="P20" s="913"/>
    </row>
    <row r="21" spans="1:17" ht="18" customHeight="1" x14ac:dyDescent="0.25">
      <c r="A21" s="1604">
        <v>7</v>
      </c>
      <c r="B21" s="567">
        <v>13</v>
      </c>
      <c r="C21" s="915"/>
      <c r="D21" s="369" t="s">
        <v>33</v>
      </c>
      <c r="E21" s="66"/>
      <c r="F21" s="66"/>
      <c r="G21" s="66"/>
      <c r="H21" s="66"/>
      <c r="I21" s="66"/>
      <c r="J21" s="66" t="s">
        <v>74</v>
      </c>
      <c r="K21" s="66"/>
      <c r="L21" s="66"/>
      <c r="M21" s="937">
        <v>0</v>
      </c>
    </row>
    <row r="22" spans="1:17" ht="18" customHeight="1" thickBot="1" x14ac:dyDescent="0.3">
      <c r="A22" s="1605"/>
      <c r="B22" s="567">
        <v>14</v>
      </c>
      <c r="C22" s="915"/>
      <c r="D22" s="369" t="s">
        <v>32</v>
      </c>
      <c r="E22" s="66"/>
      <c r="F22" s="66"/>
      <c r="G22" s="66"/>
      <c r="H22" s="66"/>
      <c r="I22" s="66"/>
      <c r="J22" s="66" t="s">
        <v>74</v>
      </c>
      <c r="K22" s="66"/>
      <c r="L22" s="567"/>
      <c r="M22" s="937">
        <v>0</v>
      </c>
      <c r="N22" s="906"/>
    </row>
    <row r="23" spans="1:17" ht="18" customHeight="1" x14ac:dyDescent="0.25">
      <c r="A23" s="1604">
        <v>8</v>
      </c>
      <c r="B23" s="567">
        <v>15</v>
      </c>
      <c r="C23" s="915"/>
      <c r="D23" s="369" t="s">
        <v>33</v>
      </c>
      <c r="E23" s="66"/>
      <c r="F23" s="66"/>
      <c r="G23" s="66"/>
      <c r="H23" s="66"/>
      <c r="I23" s="66"/>
      <c r="J23" s="66" t="s">
        <v>74</v>
      </c>
      <c r="K23" s="66"/>
      <c r="L23" s="66"/>
      <c r="M23" s="937">
        <v>0</v>
      </c>
    </row>
    <row r="24" spans="1:17" ht="18" customHeight="1" thickBot="1" x14ac:dyDescent="0.3">
      <c r="A24" s="1605"/>
      <c r="B24" s="369">
        <v>16</v>
      </c>
      <c r="C24" s="370"/>
      <c r="D24" s="369" t="s">
        <v>32</v>
      </c>
      <c r="E24" s="66"/>
      <c r="F24" s="66"/>
      <c r="G24" s="66"/>
      <c r="H24" s="66"/>
      <c r="I24" s="66"/>
      <c r="J24" s="66" t="s">
        <v>74</v>
      </c>
      <c r="K24" s="66"/>
      <c r="L24" s="567"/>
      <c r="M24" s="937">
        <v>0</v>
      </c>
    </row>
    <row r="25" spans="1:17" ht="18" customHeight="1" x14ac:dyDescent="0.25">
      <c r="A25" s="1604">
        <v>9</v>
      </c>
      <c r="B25" s="369">
        <v>17</v>
      </c>
      <c r="C25" s="370"/>
      <c r="D25" s="369" t="s">
        <v>33</v>
      </c>
      <c r="E25" s="66"/>
      <c r="F25" s="66"/>
      <c r="G25" s="66"/>
      <c r="H25" s="66"/>
      <c r="I25" s="66"/>
      <c r="J25" s="66" t="s">
        <v>74</v>
      </c>
      <c r="K25" s="66"/>
      <c r="L25" s="66"/>
      <c r="M25" s="937">
        <v>0</v>
      </c>
      <c r="Q25" s="748"/>
    </row>
    <row r="26" spans="1:17" ht="18" customHeight="1" thickBot="1" x14ac:dyDescent="0.3">
      <c r="A26" s="1605"/>
      <c r="B26" s="369">
        <v>18</v>
      </c>
      <c r="C26" s="370"/>
      <c r="D26" s="369" t="s">
        <v>32</v>
      </c>
      <c r="E26" s="66"/>
      <c r="F26" s="66"/>
      <c r="G26" s="66"/>
      <c r="H26" s="66"/>
      <c r="I26" s="66"/>
      <c r="J26" s="66" t="s">
        <v>74</v>
      </c>
      <c r="K26" s="66"/>
      <c r="L26" s="567"/>
      <c r="M26" s="937">
        <v>0</v>
      </c>
    </row>
    <row r="27" spans="1:17" ht="18" customHeight="1" x14ac:dyDescent="0.25">
      <c r="A27" s="1604">
        <v>10</v>
      </c>
      <c r="B27" s="369">
        <v>19</v>
      </c>
      <c r="C27" s="370"/>
      <c r="D27" s="369" t="s">
        <v>33</v>
      </c>
      <c r="E27" s="66"/>
      <c r="F27" s="66"/>
      <c r="G27" s="66"/>
      <c r="H27" s="66"/>
      <c r="I27" s="66"/>
      <c r="J27" s="66" t="s">
        <v>74</v>
      </c>
      <c r="K27" s="66"/>
      <c r="L27" s="66"/>
      <c r="M27" s="937">
        <v>0</v>
      </c>
    </row>
    <row r="28" spans="1:17" ht="18" customHeight="1" thickBot="1" x14ac:dyDescent="0.3">
      <c r="A28" s="1605"/>
      <c r="B28" s="369">
        <v>20</v>
      </c>
      <c r="C28" s="370"/>
      <c r="D28" s="369" t="s">
        <v>32</v>
      </c>
      <c r="E28" s="66"/>
      <c r="F28" s="66"/>
      <c r="G28" s="66"/>
      <c r="H28" s="66"/>
      <c r="I28" s="66"/>
      <c r="J28" s="66" t="s">
        <v>74</v>
      </c>
      <c r="K28" s="66"/>
      <c r="L28" s="567"/>
      <c r="M28" s="937">
        <v>0</v>
      </c>
      <c r="Q28" s="907"/>
    </row>
    <row r="29" spans="1:17" ht="18" customHeight="1" x14ac:dyDescent="0.3">
      <c r="A29" s="1604">
        <v>11</v>
      </c>
      <c r="B29" s="369">
        <v>21</v>
      </c>
      <c r="C29" s="370"/>
      <c r="D29" s="369" t="s">
        <v>33</v>
      </c>
      <c r="E29" s="66"/>
      <c r="F29" s="66"/>
      <c r="G29" s="66"/>
      <c r="H29" s="66"/>
      <c r="I29" s="66"/>
      <c r="J29" s="66" t="s">
        <v>74</v>
      </c>
      <c r="K29" s="66"/>
      <c r="L29" s="66"/>
      <c r="M29" s="937">
        <v>0</v>
      </c>
      <c r="Q29" s="908"/>
    </row>
    <row r="30" spans="1:17" ht="18" customHeight="1" thickBot="1" x14ac:dyDescent="0.3">
      <c r="A30" s="1605"/>
      <c r="B30" s="369">
        <v>22</v>
      </c>
      <c r="C30" s="370"/>
      <c r="D30" s="369" t="s">
        <v>32</v>
      </c>
      <c r="E30" s="66"/>
      <c r="F30" s="66"/>
      <c r="G30" s="66"/>
      <c r="H30" s="66"/>
      <c r="I30" s="66"/>
      <c r="J30" s="66" t="s">
        <v>74</v>
      </c>
      <c r="K30" s="66"/>
      <c r="L30" s="567"/>
      <c r="M30" s="937">
        <v>0</v>
      </c>
      <c r="Q30" s="907"/>
    </row>
    <row r="31" spans="1:17" ht="18" customHeight="1" x14ac:dyDescent="0.25">
      <c r="A31" s="1604">
        <v>12</v>
      </c>
      <c r="B31" s="369">
        <v>23</v>
      </c>
      <c r="C31" s="370"/>
      <c r="D31" s="369" t="s">
        <v>33</v>
      </c>
      <c r="E31" s="66"/>
      <c r="F31" s="66"/>
      <c r="G31" s="66"/>
      <c r="H31" s="66"/>
      <c r="I31" s="66"/>
      <c r="J31" s="66" t="s">
        <v>74</v>
      </c>
      <c r="K31" s="66"/>
      <c r="L31" s="66"/>
      <c r="M31" s="937">
        <v>0</v>
      </c>
    </row>
    <row r="32" spans="1:17" ht="18" customHeight="1" thickBot="1" x14ac:dyDescent="0.3">
      <c r="A32" s="1605"/>
      <c r="B32" s="369">
        <v>24</v>
      </c>
      <c r="C32" s="370"/>
      <c r="D32" s="369" t="s">
        <v>32</v>
      </c>
      <c r="E32" s="66"/>
      <c r="F32" s="66"/>
      <c r="G32" s="66"/>
      <c r="H32" s="66"/>
      <c r="I32" s="66"/>
      <c r="J32" s="66" t="s">
        <v>74</v>
      </c>
      <c r="K32" s="66"/>
      <c r="L32" s="567"/>
      <c r="M32" s="937">
        <v>0</v>
      </c>
      <c r="N32" s="906"/>
    </row>
    <row r="33" spans="1:14" ht="18" customHeight="1" x14ac:dyDescent="0.25">
      <c r="A33" s="1604">
        <v>13</v>
      </c>
      <c r="B33" s="369">
        <v>25</v>
      </c>
      <c r="C33" s="370"/>
      <c r="D33" s="369" t="s">
        <v>33</v>
      </c>
      <c r="E33" s="66"/>
      <c r="F33" s="66"/>
      <c r="G33" s="66"/>
      <c r="H33" s="66"/>
      <c r="I33" s="66"/>
      <c r="J33" s="66" t="s">
        <v>74</v>
      </c>
      <c r="K33" s="66"/>
      <c r="L33" s="66"/>
      <c r="M33" s="937">
        <v>0</v>
      </c>
    </row>
    <row r="34" spans="1:14" ht="18" customHeight="1" thickBot="1" x14ac:dyDescent="0.3">
      <c r="A34" s="1605"/>
      <c r="B34" s="369">
        <v>26</v>
      </c>
      <c r="C34" s="370"/>
      <c r="D34" s="369" t="s">
        <v>32</v>
      </c>
      <c r="E34" s="66"/>
      <c r="F34" s="66"/>
      <c r="G34" s="66"/>
      <c r="H34" s="66"/>
      <c r="I34" s="66"/>
      <c r="J34" s="66" t="s">
        <v>74</v>
      </c>
      <c r="K34" s="66"/>
      <c r="L34" s="567"/>
      <c r="M34" s="937">
        <v>0</v>
      </c>
    </row>
    <row r="35" spans="1:14" ht="18" customHeight="1" x14ac:dyDescent="0.25">
      <c r="A35" s="1604">
        <v>14</v>
      </c>
      <c r="B35" s="369">
        <v>27</v>
      </c>
      <c r="C35" s="370"/>
      <c r="D35" s="369" t="s">
        <v>33</v>
      </c>
      <c r="E35" s="66"/>
      <c r="F35" s="66"/>
      <c r="G35" s="66"/>
      <c r="H35" s="66"/>
      <c r="I35" s="66"/>
      <c r="J35" s="66" t="s">
        <v>74</v>
      </c>
      <c r="K35" s="66"/>
      <c r="L35" s="66"/>
      <c r="M35" s="937">
        <v>0</v>
      </c>
    </row>
    <row r="36" spans="1:14" ht="18" customHeight="1" thickBot="1" x14ac:dyDescent="0.3">
      <c r="A36" s="1605"/>
      <c r="B36" s="369">
        <v>28</v>
      </c>
      <c r="C36" s="370"/>
      <c r="D36" s="369" t="s">
        <v>32</v>
      </c>
      <c r="E36" s="66"/>
      <c r="F36" s="66"/>
      <c r="G36" s="66"/>
      <c r="H36" s="66"/>
      <c r="I36" s="66"/>
      <c r="J36" s="66" t="s">
        <v>74</v>
      </c>
      <c r="K36" s="66"/>
      <c r="L36" s="567"/>
      <c r="M36" s="937">
        <v>0</v>
      </c>
    </row>
    <row r="37" spans="1:14" ht="18" customHeight="1" x14ac:dyDescent="0.25">
      <c r="A37" s="1604">
        <v>15</v>
      </c>
      <c r="B37" s="369">
        <v>29</v>
      </c>
      <c r="C37" s="370"/>
      <c r="D37" s="369" t="s">
        <v>33</v>
      </c>
      <c r="E37" s="66"/>
      <c r="F37" s="66"/>
      <c r="G37" s="66"/>
      <c r="H37" s="66"/>
      <c r="I37" s="66"/>
      <c r="J37" s="66" t="s">
        <v>74</v>
      </c>
      <c r="K37" s="963"/>
      <c r="L37" s="66"/>
      <c r="M37" s="937">
        <v>0</v>
      </c>
    </row>
    <row r="38" spans="1:14" ht="18" customHeight="1" thickBot="1" x14ac:dyDescent="0.3">
      <c r="A38" s="1605"/>
      <c r="B38" s="369">
        <v>30</v>
      </c>
      <c r="C38" s="370"/>
      <c r="D38" s="369" t="s">
        <v>32</v>
      </c>
      <c r="E38" s="66"/>
      <c r="F38" s="66"/>
      <c r="G38" s="66"/>
      <c r="H38" s="66"/>
      <c r="I38" s="66"/>
      <c r="J38" s="66" t="s">
        <v>74</v>
      </c>
      <c r="K38" s="66"/>
      <c r="L38" s="567"/>
      <c r="M38" s="937">
        <v>0</v>
      </c>
    </row>
    <row r="39" spans="1:14" ht="18" customHeight="1" x14ac:dyDescent="0.25">
      <c r="A39" s="1604">
        <v>16</v>
      </c>
      <c r="B39" s="369">
        <v>31</v>
      </c>
      <c r="C39" s="370"/>
      <c r="D39" s="369" t="s">
        <v>33</v>
      </c>
      <c r="E39" s="66"/>
      <c r="F39" s="66"/>
      <c r="G39" s="66"/>
      <c r="H39" s="66"/>
      <c r="I39" s="66"/>
      <c r="J39" s="66" t="s">
        <v>74</v>
      </c>
      <c r="K39" s="66"/>
      <c r="L39" s="66"/>
      <c r="M39" s="937">
        <v>0</v>
      </c>
    </row>
    <row r="40" spans="1:14" ht="18" customHeight="1" thickBot="1" x14ac:dyDescent="0.3">
      <c r="A40" s="1605"/>
      <c r="B40" s="369">
        <v>32</v>
      </c>
      <c r="C40" s="370"/>
      <c r="D40" s="369" t="s">
        <v>32</v>
      </c>
      <c r="E40" s="66"/>
      <c r="F40" s="66"/>
      <c r="G40" s="66"/>
      <c r="H40" s="66"/>
      <c r="I40" s="66"/>
      <c r="J40" s="66" t="s">
        <v>74</v>
      </c>
      <c r="K40" s="66"/>
      <c r="L40" s="567"/>
      <c r="M40" s="937">
        <v>0</v>
      </c>
    </row>
    <row r="41" spans="1:14" ht="18" customHeight="1" x14ac:dyDescent="0.25">
      <c r="A41" s="1604">
        <v>17</v>
      </c>
      <c r="B41" s="369">
        <v>33</v>
      </c>
      <c r="C41" s="370"/>
      <c r="D41" s="369" t="s">
        <v>33</v>
      </c>
      <c r="E41" s="66"/>
      <c r="F41" s="66"/>
      <c r="G41" s="66"/>
      <c r="H41" s="66"/>
      <c r="I41" s="66"/>
      <c r="J41" s="66" t="s">
        <v>74</v>
      </c>
      <c r="K41" s="66"/>
      <c r="L41" s="66"/>
      <c r="M41" s="937">
        <v>0</v>
      </c>
    </row>
    <row r="42" spans="1:14" ht="18" customHeight="1" thickBot="1" x14ac:dyDescent="0.3">
      <c r="A42" s="1605"/>
      <c r="B42" s="369">
        <v>34</v>
      </c>
      <c r="C42" s="370"/>
      <c r="D42" s="369" t="s">
        <v>32</v>
      </c>
      <c r="E42" s="66"/>
      <c r="F42" s="66"/>
      <c r="G42" s="66"/>
      <c r="H42" s="66"/>
      <c r="I42" s="66"/>
      <c r="J42" s="66" t="s">
        <v>74</v>
      </c>
      <c r="K42" s="66"/>
      <c r="L42" s="567"/>
      <c r="M42" s="937">
        <v>0</v>
      </c>
    </row>
    <row r="43" spans="1:14" ht="18" customHeight="1" x14ac:dyDescent="0.25">
      <c r="A43" s="1604">
        <v>18</v>
      </c>
      <c r="B43" s="369">
        <v>35</v>
      </c>
      <c r="C43" s="370"/>
      <c r="D43" s="369" t="s">
        <v>33</v>
      </c>
      <c r="E43" s="66"/>
      <c r="F43" s="66"/>
      <c r="G43" s="66"/>
      <c r="H43" s="66"/>
      <c r="I43" s="66"/>
      <c r="J43" s="66" t="s">
        <v>74</v>
      </c>
      <c r="K43" s="66"/>
      <c r="L43" s="66"/>
      <c r="M43" s="937">
        <v>0</v>
      </c>
      <c r="N43" s="867"/>
    </row>
    <row r="44" spans="1:14" ht="18" customHeight="1" thickBot="1" x14ac:dyDescent="0.3">
      <c r="A44" s="1605"/>
      <c r="B44" s="369">
        <v>36</v>
      </c>
      <c r="C44" s="370"/>
      <c r="D44" s="369" t="s">
        <v>32</v>
      </c>
      <c r="E44" s="66"/>
      <c r="F44" s="66"/>
      <c r="G44" s="66"/>
      <c r="H44" s="66"/>
      <c r="I44" s="66"/>
      <c r="J44" s="66" t="s">
        <v>74</v>
      </c>
      <c r="K44" s="66"/>
      <c r="L44" s="567"/>
      <c r="M44" s="937">
        <v>0</v>
      </c>
    </row>
    <row r="45" spans="1:14" ht="18" customHeight="1" x14ac:dyDescent="0.25">
      <c r="A45" s="1604">
        <v>19</v>
      </c>
      <c r="B45" s="369">
        <v>37</v>
      </c>
      <c r="C45" s="370"/>
      <c r="D45" s="369" t="s">
        <v>33</v>
      </c>
      <c r="E45" s="66"/>
      <c r="F45" s="66"/>
      <c r="G45" s="66"/>
      <c r="H45" s="66"/>
      <c r="I45" s="66"/>
      <c r="J45" s="66" t="s">
        <v>74</v>
      </c>
      <c r="K45" s="66"/>
      <c r="L45" s="66"/>
      <c r="M45" s="937">
        <v>0</v>
      </c>
    </row>
    <row r="46" spans="1:14" ht="18" customHeight="1" thickBot="1" x14ac:dyDescent="0.3">
      <c r="A46" s="1605"/>
      <c r="B46" s="369">
        <v>38</v>
      </c>
      <c r="C46" s="370"/>
      <c r="D46" s="369" t="s">
        <v>32</v>
      </c>
      <c r="E46" s="66"/>
      <c r="F46" s="66"/>
      <c r="G46" s="66"/>
      <c r="H46" s="66"/>
      <c r="I46" s="66"/>
      <c r="J46" s="66" t="s">
        <v>74</v>
      </c>
      <c r="K46" s="66"/>
      <c r="L46" s="567"/>
      <c r="M46" s="937">
        <v>0</v>
      </c>
    </row>
    <row r="47" spans="1:14" ht="18" customHeight="1" x14ac:dyDescent="0.25">
      <c r="A47" s="1604">
        <v>20</v>
      </c>
      <c r="B47" s="369">
        <v>39</v>
      </c>
      <c r="C47" s="370"/>
      <c r="D47" s="369" t="s">
        <v>33</v>
      </c>
      <c r="E47" s="66"/>
      <c r="F47" s="66"/>
      <c r="G47" s="66"/>
      <c r="H47" s="66"/>
      <c r="I47" s="66"/>
      <c r="J47" s="66" t="s">
        <v>74</v>
      </c>
      <c r="K47" s="66"/>
      <c r="L47" s="66"/>
      <c r="M47" s="937">
        <v>0</v>
      </c>
    </row>
    <row r="48" spans="1:14" ht="18" customHeight="1" thickBot="1" x14ac:dyDescent="0.3">
      <c r="A48" s="1605"/>
      <c r="B48" s="369">
        <v>40</v>
      </c>
      <c r="C48" s="370"/>
      <c r="D48" s="369" t="s">
        <v>32</v>
      </c>
      <c r="E48" s="66"/>
      <c r="F48" s="66"/>
      <c r="G48" s="66"/>
      <c r="H48" s="66"/>
      <c r="I48" s="66"/>
      <c r="J48" s="66" t="s">
        <v>74</v>
      </c>
      <c r="K48" s="66"/>
      <c r="L48" s="567"/>
      <c r="M48" s="937">
        <v>0</v>
      </c>
    </row>
    <row r="49" spans="1:14" ht="18" customHeight="1" x14ac:dyDescent="0.25">
      <c r="A49" s="1604">
        <v>21</v>
      </c>
      <c r="B49" s="369">
        <v>41</v>
      </c>
      <c r="C49" s="370"/>
      <c r="D49" s="369" t="s">
        <v>33</v>
      </c>
      <c r="E49" s="66"/>
      <c r="F49" s="66"/>
      <c r="G49" s="66"/>
      <c r="H49" s="66"/>
      <c r="I49" s="66"/>
      <c r="J49" s="66" t="s">
        <v>74</v>
      </c>
      <c r="K49" s="66"/>
      <c r="L49" s="66"/>
      <c r="M49" s="937">
        <v>0</v>
      </c>
    </row>
    <row r="50" spans="1:14" ht="18" customHeight="1" thickBot="1" x14ac:dyDescent="0.3">
      <c r="A50" s="1605"/>
      <c r="B50" s="369">
        <v>42</v>
      </c>
      <c r="C50" s="370"/>
      <c r="D50" s="369" t="s">
        <v>32</v>
      </c>
      <c r="E50" s="66"/>
      <c r="F50" s="66"/>
      <c r="G50" s="66"/>
      <c r="H50" s="66"/>
      <c r="I50" s="66"/>
      <c r="J50" s="66" t="s">
        <v>74</v>
      </c>
      <c r="K50" s="66"/>
      <c r="L50" s="567"/>
      <c r="M50" s="937">
        <v>0</v>
      </c>
    </row>
    <row r="51" spans="1:14" ht="18" customHeight="1" x14ac:dyDescent="0.25">
      <c r="A51" s="1604">
        <v>22</v>
      </c>
      <c r="B51" s="369">
        <v>43</v>
      </c>
      <c r="C51" s="370"/>
      <c r="D51" s="369" t="s">
        <v>33</v>
      </c>
      <c r="E51" s="66"/>
      <c r="F51" s="66"/>
      <c r="G51" s="66"/>
      <c r="H51" s="66"/>
      <c r="I51" s="66"/>
      <c r="J51" s="66" t="s">
        <v>74</v>
      </c>
      <c r="K51" s="66"/>
      <c r="L51" s="66"/>
      <c r="M51" s="937">
        <v>0</v>
      </c>
    </row>
    <row r="52" spans="1:14" ht="18" customHeight="1" thickBot="1" x14ac:dyDescent="0.3">
      <c r="A52" s="1605"/>
      <c r="B52" s="369">
        <v>44</v>
      </c>
      <c r="C52" s="370"/>
      <c r="D52" s="369" t="s">
        <v>32</v>
      </c>
      <c r="E52" s="66"/>
      <c r="F52" s="66"/>
      <c r="G52" s="66"/>
      <c r="H52" s="66"/>
      <c r="I52" s="66"/>
      <c r="J52" s="66" t="s">
        <v>74</v>
      </c>
      <c r="K52" s="66"/>
      <c r="L52" s="567"/>
      <c r="M52" s="937">
        <v>0</v>
      </c>
    </row>
    <row r="53" spans="1:14" ht="18" customHeight="1" x14ac:dyDescent="0.25">
      <c r="A53" s="1604">
        <v>23</v>
      </c>
      <c r="B53" s="369">
        <v>45</v>
      </c>
      <c r="C53" s="370"/>
      <c r="D53" s="369" t="s">
        <v>33</v>
      </c>
      <c r="E53" s="66"/>
      <c r="F53" s="66"/>
      <c r="G53" s="66"/>
      <c r="H53" s="66"/>
      <c r="I53" s="66"/>
      <c r="J53" s="66" t="s">
        <v>74</v>
      </c>
      <c r="K53" s="66"/>
      <c r="L53" s="66"/>
      <c r="M53" s="937">
        <v>0</v>
      </c>
    </row>
    <row r="54" spans="1:14" ht="18" customHeight="1" thickBot="1" x14ac:dyDescent="0.3">
      <c r="A54" s="1605"/>
      <c r="B54" s="369">
        <v>46</v>
      </c>
      <c r="C54" s="370"/>
      <c r="D54" s="369" t="s">
        <v>32</v>
      </c>
      <c r="E54" s="66"/>
      <c r="F54" s="66"/>
      <c r="G54" s="66"/>
      <c r="H54" s="66"/>
      <c r="I54" s="66"/>
      <c r="J54" s="66" t="s">
        <v>74</v>
      </c>
      <c r="K54" s="66"/>
      <c r="L54" s="567"/>
      <c r="M54" s="937">
        <v>0</v>
      </c>
    </row>
    <row r="55" spans="1:14" ht="18" customHeight="1" x14ac:dyDescent="0.25">
      <c r="A55" s="1604">
        <v>24</v>
      </c>
      <c r="B55" s="369">
        <v>47</v>
      </c>
      <c r="C55" s="370"/>
      <c r="D55" s="369" t="s">
        <v>33</v>
      </c>
      <c r="E55" s="66"/>
      <c r="F55" s="66"/>
      <c r="G55" s="66"/>
      <c r="H55" s="66"/>
      <c r="I55" s="66"/>
      <c r="J55" s="66" t="s">
        <v>74</v>
      </c>
      <c r="K55" s="66"/>
      <c r="L55" s="66"/>
      <c r="M55" s="937">
        <v>0</v>
      </c>
    </row>
    <row r="56" spans="1:14" ht="18" customHeight="1" thickBot="1" x14ac:dyDescent="0.3">
      <c r="A56" s="1605"/>
      <c r="B56" s="369">
        <v>48</v>
      </c>
      <c r="C56" s="370"/>
      <c r="D56" s="369" t="s">
        <v>32</v>
      </c>
      <c r="E56" s="66"/>
      <c r="F56" s="66"/>
      <c r="G56" s="66"/>
      <c r="H56" s="66"/>
      <c r="I56" s="66"/>
      <c r="J56" s="66" t="s">
        <v>74</v>
      </c>
      <c r="K56" s="66"/>
      <c r="L56" s="567"/>
      <c r="M56" s="937">
        <v>0</v>
      </c>
    </row>
    <row r="57" spans="1:14" ht="18" customHeight="1" x14ac:dyDescent="0.25">
      <c r="A57" s="1604">
        <v>25</v>
      </c>
      <c r="B57" s="369">
        <v>49</v>
      </c>
      <c r="C57" s="370"/>
      <c r="D57" s="369" t="s">
        <v>33</v>
      </c>
      <c r="E57" s="66"/>
      <c r="F57" s="66"/>
      <c r="G57" s="66"/>
      <c r="H57" s="66"/>
      <c r="I57" s="66"/>
      <c r="J57" s="66" t="s">
        <v>74</v>
      </c>
      <c r="K57" s="66"/>
      <c r="L57" s="66"/>
      <c r="M57" s="937">
        <v>0</v>
      </c>
    </row>
    <row r="58" spans="1:14" ht="18" customHeight="1" thickBot="1" x14ac:dyDescent="0.3">
      <c r="A58" s="1605"/>
      <c r="B58" s="369">
        <v>50</v>
      </c>
      <c r="C58" s="370"/>
      <c r="D58" s="369" t="s">
        <v>32</v>
      </c>
      <c r="E58" s="66"/>
      <c r="F58" s="66"/>
      <c r="G58" s="66"/>
      <c r="H58" s="66"/>
      <c r="I58" s="66"/>
      <c r="J58" s="66" t="s">
        <v>74</v>
      </c>
      <c r="K58" s="66"/>
      <c r="L58" s="66"/>
      <c r="M58" s="937">
        <v>0</v>
      </c>
    </row>
    <row r="59" spans="1:14" ht="18" customHeight="1" x14ac:dyDescent="0.25">
      <c r="A59" s="1606">
        <v>26</v>
      </c>
      <c r="B59" s="369">
        <v>51</v>
      </c>
      <c r="C59" s="370"/>
      <c r="D59" s="369" t="s">
        <v>33</v>
      </c>
      <c r="E59" s="66"/>
      <c r="F59" s="66"/>
      <c r="G59" s="66"/>
      <c r="H59" s="66"/>
      <c r="I59" s="66"/>
      <c r="J59" s="66" t="s">
        <v>74</v>
      </c>
      <c r="K59" s="66"/>
      <c r="L59" s="567"/>
      <c r="M59" s="937">
        <v>0</v>
      </c>
    </row>
    <row r="60" spans="1:14" ht="18" customHeight="1" thickBot="1" x14ac:dyDescent="0.3">
      <c r="A60" s="1605"/>
      <c r="B60" s="369">
        <v>52</v>
      </c>
      <c r="C60" s="370"/>
      <c r="D60" s="369" t="s">
        <v>32</v>
      </c>
      <c r="E60" s="66"/>
      <c r="F60" s="66"/>
      <c r="G60" s="66"/>
      <c r="H60" s="66"/>
      <c r="I60" s="66"/>
      <c r="J60" s="66" t="s">
        <v>74</v>
      </c>
      <c r="K60" s="66"/>
      <c r="L60" s="66"/>
      <c r="M60" s="937">
        <v>0</v>
      </c>
    </row>
    <row r="61" spans="1:14" ht="18" customHeight="1" x14ac:dyDescent="0.25">
      <c r="A61" s="1604">
        <v>27</v>
      </c>
      <c r="B61" s="369">
        <v>53</v>
      </c>
      <c r="C61" s="370"/>
      <c r="D61" s="369" t="s">
        <v>33</v>
      </c>
      <c r="E61" s="66"/>
      <c r="F61" s="66"/>
      <c r="G61" s="66"/>
      <c r="H61" s="66"/>
      <c r="I61" s="66"/>
      <c r="J61" s="66" t="s">
        <v>74</v>
      </c>
      <c r="K61" s="66"/>
      <c r="L61" s="567"/>
      <c r="M61" s="937">
        <v>0</v>
      </c>
    </row>
    <row r="62" spans="1:14" ht="18" customHeight="1" thickBot="1" x14ac:dyDescent="0.3">
      <c r="A62" s="1605"/>
      <c r="B62" s="369">
        <v>54</v>
      </c>
      <c r="C62" s="370"/>
      <c r="D62" s="369" t="s">
        <v>32</v>
      </c>
      <c r="E62" s="66"/>
      <c r="F62" s="66"/>
      <c r="G62" s="66"/>
      <c r="H62" s="66"/>
      <c r="I62" s="66"/>
      <c r="J62" s="66" t="s">
        <v>74</v>
      </c>
      <c r="K62" s="66"/>
      <c r="L62" s="66"/>
      <c r="M62" s="937">
        <v>0</v>
      </c>
      <c r="N62" s="867"/>
    </row>
    <row r="63" spans="1:14" ht="18" customHeight="1" x14ac:dyDescent="0.25">
      <c r="A63" s="1604">
        <v>28</v>
      </c>
      <c r="B63" s="369">
        <v>55</v>
      </c>
      <c r="C63" s="370"/>
      <c r="D63" s="369" t="s">
        <v>33</v>
      </c>
      <c r="E63" s="66"/>
      <c r="F63" s="66"/>
      <c r="G63" s="66"/>
      <c r="H63" s="66"/>
      <c r="I63" s="66"/>
      <c r="J63" s="66" t="s">
        <v>74</v>
      </c>
      <c r="K63" s="66"/>
      <c r="L63" s="567"/>
      <c r="M63" s="937">
        <v>0</v>
      </c>
    </row>
    <row r="64" spans="1:14" ht="18" customHeight="1" thickBot="1" x14ac:dyDescent="0.3">
      <c r="A64" s="1606"/>
      <c r="B64" s="369">
        <v>56</v>
      </c>
      <c r="C64" s="370"/>
      <c r="D64" s="369" t="s">
        <v>32</v>
      </c>
      <c r="E64" s="66"/>
      <c r="F64" s="66"/>
      <c r="G64" s="66"/>
      <c r="H64" s="66"/>
      <c r="I64" s="66"/>
      <c r="J64" s="66" t="s">
        <v>74</v>
      </c>
      <c r="K64" s="66"/>
      <c r="L64" s="66"/>
      <c r="M64" s="937">
        <v>0</v>
      </c>
    </row>
    <row r="65" spans="1:14" ht="18" customHeight="1" x14ac:dyDescent="0.25">
      <c r="A65" s="1604">
        <v>29</v>
      </c>
      <c r="B65" s="369">
        <v>57</v>
      </c>
      <c r="C65" s="370"/>
      <c r="D65" s="369" t="s">
        <v>33</v>
      </c>
      <c r="E65" s="66"/>
      <c r="F65" s="66"/>
      <c r="G65" s="66"/>
      <c r="H65" s="66"/>
      <c r="I65" s="66"/>
      <c r="J65" s="66" t="s">
        <v>74</v>
      </c>
      <c r="K65" s="66"/>
      <c r="L65" s="567"/>
      <c r="M65" s="937">
        <v>0</v>
      </c>
    </row>
    <row r="66" spans="1:14" ht="18" customHeight="1" thickBot="1" x14ac:dyDescent="0.3">
      <c r="A66" s="1605"/>
      <c r="B66" s="369">
        <v>58</v>
      </c>
      <c r="C66" s="370"/>
      <c r="D66" s="369" t="s">
        <v>32</v>
      </c>
      <c r="E66" s="66"/>
      <c r="F66" s="66"/>
      <c r="G66" s="66"/>
      <c r="H66" s="66"/>
      <c r="I66" s="66"/>
      <c r="J66" s="66" t="s">
        <v>74</v>
      </c>
      <c r="K66" s="66"/>
      <c r="L66" s="66"/>
      <c r="M66" s="937">
        <v>0</v>
      </c>
      <c r="N66" s="867"/>
    </row>
    <row r="67" spans="1:14" ht="18" customHeight="1" x14ac:dyDescent="0.25">
      <c r="A67" s="1604">
        <v>30</v>
      </c>
      <c r="B67" s="369">
        <v>59</v>
      </c>
      <c r="C67" s="370"/>
      <c r="D67" s="369" t="s">
        <v>33</v>
      </c>
      <c r="E67" s="66"/>
      <c r="F67" s="66"/>
      <c r="G67" s="66"/>
      <c r="H67" s="66"/>
      <c r="I67" s="66"/>
      <c r="J67" s="66" t="s">
        <v>74</v>
      </c>
      <c r="K67" s="66"/>
      <c r="L67" s="567"/>
      <c r="M67" s="937">
        <v>0</v>
      </c>
      <c r="N67" s="867"/>
    </row>
    <row r="68" spans="1:14" ht="18" customHeight="1" thickBot="1" x14ac:dyDescent="0.3">
      <c r="A68" s="1605"/>
      <c r="B68" s="369">
        <v>60</v>
      </c>
      <c r="C68" s="370"/>
      <c r="D68" s="369" t="s">
        <v>32</v>
      </c>
      <c r="E68" s="66"/>
      <c r="F68" s="66"/>
      <c r="G68" s="66"/>
      <c r="H68" s="66"/>
      <c r="I68" s="66"/>
      <c r="J68" s="66" t="s">
        <v>74</v>
      </c>
      <c r="K68" s="66"/>
      <c r="L68" s="66"/>
      <c r="M68" s="937">
        <v>0</v>
      </c>
    </row>
    <row r="69" spans="1:14" ht="18" customHeight="1" x14ac:dyDescent="0.25">
      <c r="A69" s="1604">
        <v>31</v>
      </c>
      <c r="B69" s="369">
        <v>61</v>
      </c>
      <c r="C69" s="370"/>
      <c r="D69" s="369" t="s">
        <v>33</v>
      </c>
      <c r="E69" s="66"/>
      <c r="F69" s="66"/>
      <c r="G69" s="66"/>
      <c r="H69" s="66"/>
      <c r="I69" s="66"/>
      <c r="J69" s="66" t="s">
        <v>74</v>
      </c>
      <c r="K69" s="66"/>
      <c r="L69" s="66"/>
      <c r="M69" s="937">
        <v>0</v>
      </c>
      <c r="N69" s="867"/>
    </row>
    <row r="70" spans="1:14" ht="18" customHeight="1" thickBot="1" x14ac:dyDescent="0.3">
      <c r="A70" s="1605"/>
      <c r="B70" s="369">
        <v>62</v>
      </c>
      <c r="C70" s="370"/>
      <c r="D70" s="369" t="s">
        <v>32</v>
      </c>
      <c r="E70" s="66"/>
      <c r="F70" s="66"/>
      <c r="G70" s="66"/>
      <c r="H70" s="66"/>
      <c r="I70" s="66"/>
      <c r="J70" s="66" t="s">
        <v>74</v>
      </c>
      <c r="K70" s="66"/>
      <c r="L70" s="567"/>
      <c r="M70" s="937">
        <v>0</v>
      </c>
    </row>
    <row r="71" spans="1:14" ht="18" customHeight="1" x14ac:dyDescent="0.25">
      <c r="A71" s="1604">
        <v>32</v>
      </c>
      <c r="B71" s="369">
        <v>63</v>
      </c>
      <c r="C71" s="370"/>
      <c r="D71" s="369" t="s">
        <v>33</v>
      </c>
      <c r="E71" s="66"/>
      <c r="F71" s="66"/>
      <c r="G71" s="66"/>
      <c r="H71" s="66"/>
      <c r="I71" s="66"/>
      <c r="J71" s="66" t="s">
        <v>74</v>
      </c>
      <c r="K71" s="66"/>
      <c r="L71" s="66"/>
      <c r="M71" s="937">
        <v>0</v>
      </c>
      <c r="N71" s="867"/>
    </row>
    <row r="72" spans="1:14" ht="18" customHeight="1" thickBot="1" x14ac:dyDescent="0.3">
      <c r="A72" s="1605"/>
      <c r="B72" s="369">
        <v>64</v>
      </c>
      <c r="C72" s="370"/>
      <c r="D72" s="369" t="s">
        <v>32</v>
      </c>
      <c r="E72" s="66"/>
      <c r="F72" s="66"/>
      <c r="G72" s="66"/>
      <c r="H72" s="66"/>
      <c r="I72" s="66"/>
      <c r="J72" s="66" t="s">
        <v>74</v>
      </c>
      <c r="K72" s="66"/>
      <c r="L72" s="567"/>
      <c r="M72" s="937">
        <v>0</v>
      </c>
    </row>
    <row r="73" spans="1:14" ht="18" customHeight="1" x14ac:dyDescent="0.25">
      <c r="A73" s="1604">
        <v>33</v>
      </c>
      <c r="B73" s="369">
        <v>65</v>
      </c>
      <c r="C73" s="370"/>
      <c r="D73" s="369" t="s">
        <v>33</v>
      </c>
      <c r="E73" s="66"/>
      <c r="F73" s="66"/>
      <c r="G73" s="66"/>
      <c r="H73" s="66"/>
      <c r="I73" s="66"/>
      <c r="J73" s="66" t="s">
        <v>74</v>
      </c>
      <c r="K73" s="66"/>
      <c r="L73" s="66"/>
      <c r="M73" s="937">
        <v>0</v>
      </c>
    </row>
    <row r="74" spans="1:14" ht="18" customHeight="1" thickBot="1" x14ac:dyDescent="0.3">
      <c r="A74" s="1605"/>
      <c r="B74" s="369">
        <v>66</v>
      </c>
      <c r="C74" s="370"/>
      <c r="D74" s="369" t="s">
        <v>32</v>
      </c>
      <c r="E74" s="66"/>
      <c r="F74" s="66"/>
      <c r="G74" s="66"/>
      <c r="H74" s="66"/>
      <c r="I74" s="66"/>
      <c r="J74" s="66" t="s">
        <v>74</v>
      </c>
      <c r="K74" s="66"/>
      <c r="L74" s="567"/>
      <c r="M74" s="937">
        <v>0</v>
      </c>
    </row>
    <row r="75" spans="1:14" ht="18" customHeight="1" x14ac:dyDescent="0.25">
      <c r="A75" s="1604">
        <v>34</v>
      </c>
      <c r="B75" s="369">
        <v>67</v>
      </c>
      <c r="C75" s="370"/>
      <c r="D75" s="369" t="s">
        <v>33</v>
      </c>
      <c r="E75" s="66"/>
      <c r="F75" s="66"/>
      <c r="G75" s="66"/>
      <c r="H75" s="66"/>
      <c r="I75" s="66"/>
      <c r="J75" s="66" t="s">
        <v>74</v>
      </c>
      <c r="K75" s="66"/>
      <c r="L75" s="66"/>
      <c r="M75" s="937">
        <v>0</v>
      </c>
      <c r="N75" s="867"/>
    </row>
    <row r="76" spans="1:14" ht="18" customHeight="1" thickBot="1" x14ac:dyDescent="0.3">
      <c r="A76" s="1605"/>
      <c r="B76" s="369">
        <v>68</v>
      </c>
      <c r="C76" s="370"/>
      <c r="D76" s="369" t="s">
        <v>32</v>
      </c>
      <c r="E76" s="66"/>
      <c r="F76" s="66"/>
      <c r="G76" s="66"/>
      <c r="H76" s="66"/>
      <c r="I76" s="66"/>
      <c r="J76" s="66" t="s">
        <v>74</v>
      </c>
      <c r="K76" s="66"/>
      <c r="L76" s="567"/>
      <c r="M76" s="937">
        <v>0</v>
      </c>
    </row>
    <row r="77" spans="1:14" ht="18" customHeight="1" x14ac:dyDescent="0.25">
      <c r="A77" s="1604">
        <v>35</v>
      </c>
      <c r="B77" s="369">
        <v>69</v>
      </c>
      <c r="C77" s="370"/>
      <c r="D77" s="369" t="s">
        <v>33</v>
      </c>
      <c r="E77" s="66"/>
      <c r="F77" s="66"/>
      <c r="G77" s="66"/>
      <c r="H77" s="66"/>
      <c r="I77" s="66"/>
      <c r="J77" s="66" t="s">
        <v>74</v>
      </c>
      <c r="K77" s="66"/>
      <c r="L77" s="66"/>
      <c r="M77" s="937">
        <v>0</v>
      </c>
    </row>
    <row r="78" spans="1:14" ht="18" customHeight="1" thickBot="1" x14ac:dyDescent="0.3">
      <c r="A78" s="1605"/>
      <c r="B78" s="369">
        <v>70</v>
      </c>
      <c r="C78" s="370"/>
      <c r="D78" s="369" t="s">
        <v>32</v>
      </c>
      <c r="E78" s="66"/>
      <c r="F78" s="66"/>
      <c r="G78" s="66"/>
      <c r="H78" s="66"/>
      <c r="I78" s="66"/>
      <c r="J78" s="66" t="s">
        <v>74</v>
      </c>
      <c r="K78" s="66"/>
      <c r="L78" s="567"/>
      <c r="M78" s="937">
        <v>0</v>
      </c>
    </row>
    <row r="79" spans="1:14" ht="18" customHeight="1" x14ac:dyDescent="0.25">
      <c r="A79" s="1604">
        <v>36</v>
      </c>
      <c r="B79" s="369">
        <v>71</v>
      </c>
      <c r="C79" s="370"/>
      <c r="D79" s="369" t="s">
        <v>33</v>
      </c>
      <c r="E79" s="66"/>
      <c r="F79" s="66"/>
      <c r="G79" s="66"/>
      <c r="H79" s="66"/>
      <c r="I79" s="66"/>
      <c r="J79" s="66" t="s">
        <v>74</v>
      </c>
      <c r="K79" s="66"/>
      <c r="L79" s="66"/>
      <c r="M79" s="937">
        <v>0</v>
      </c>
      <c r="N79" s="867"/>
    </row>
    <row r="80" spans="1:14" ht="18" customHeight="1" thickBot="1" x14ac:dyDescent="0.3">
      <c r="A80" s="1605"/>
      <c r="B80" s="369">
        <v>72</v>
      </c>
      <c r="C80" s="370"/>
      <c r="D80" s="369" t="s">
        <v>32</v>
      </c>
      <c r="E80" s="66"/>
      <c r="F80" s="66"/>
      <c r="G80" s="66"/>
      <c r="H80" s="66"/>
      <c r="I80" s="66"/>
      <c r="J80" s="66" t="s">
        <v>74</v>
      </c>
      <c r="K80" s="66"/>
      <c r="L80" s="66"/>
      <c r="M80" s="937">
        <v>0</v>
      </c>
    </row>
    <row r="81" spans="1:14" ht="18" customHeight="1" x14ac:dyDescent="0.25">
      <c r="A81" s="1604">
        <v>37</v>
      </c>
      <c r="B81" s="369">
        <v>73</v>
      </c>
      <c r="C81" s="370"/>
      <c r="D81" s="369" t="s">
        <v>33</v>
      </c>
      <c r="E81" s="66"/>
      <c r="F81" s="66"/>
      <c r="G81" s="66"/>
      <c r="H81" s="66"/>
      <c r="I81" s="66"/>
      <c r="J81" s="66" t="s">
        <v>74</v>
      </c>
      <c r="K81" s="66"/>
      <c r="L81" s="567"/>
      <c r="M81" s="937">
        <v>0</v>
      </c>
    </row>
    <row r="82" spans="1:14" ht="18" customHeight="1" thickBot="1" x14ac:dyDescent="0.3">
      <c r="A82" s="1606"/>
      <c r="B82" s="369">
        <v>74</v>
      </c>
      <c r="C82" s="370"/>
      <c r="D82" s="369" t="s">
        <v>32</v>
      </c>
      <c r="E82" s="66"/>
      <c r="F82" s="66"/>
      <c r="G82" s="66"/>
      <c r="H82" s="66"/>
      <c r="I82" s="66"/>
      <c r="J82" s="66" t="s">
        <v>74</v>
      </c>
      <c r="K82" s="66"/>
      <c r="L82" s="66"/>
      <c r="M82" s="937">
        <v>0</v>
      </c>
    </row>
    <row r="83" spans="1:14" ht="18" customHeight="1" x14ac:dyDescent="0.25">
      <c r="A83" s="1604">
        <v>38</v>
      </c>
      <c r="B83" s="369">
        <v>75</v>
      </c>
      <c r="C83" s="370"/>
      <c r="D83" s="369" t="s">
        <v>33</v>
      </c>
      <c r="E83" s="66"/>
      <c r="F83" s="66"/>
      <c r="G83" s="66"/>
      <c r="H83" s="66"/>
      <c r="I83" s="66"/>
      <c r="J83" s="66" t="s">
        <v>74</v>
      </c>
      <c r="K83" s="66"/>
      <c r="L83" s="567"/>
      <c r="M83" s="937">
        <v>0</v>
      </c>
    </row>
    <row r="84" spans="1:14" ht="18" customHeight="1" thickBot="1" x14ac:dyDescent="0.3">
      <c r="A84" s="1606"/>
      <c r="B84" s="369">
        <v>76</v>
      </c>
      <c r="C84" s="370"/>
      <c r="D84" s="369" t="s">
        <v>32</v>
      </c>
      <c r="E84" s="66"/>
      <c r="F84" s="66"/>
      <c r="G84" s="66"/>
      <c r="H84" s="66"/>
      <c r="I84" s="66"/>
      <c r="J84" s="66" t="s">
        <v>74</v>
      </c>
      <c r="K84" s="66"/>
      <c r="L84" s="66"/>
      <c r="M84" s="937">
        <v>0</v>
      </c>
    </row>
    <row r="85" spans="1:14" ht="18" customHeight="1" x14ac:dyDescent="0.25">
      <c r="A85" s="1604">
        <v>39</v>
      </c>
      <c r="B85" s="369">
        <v>77</v>
      </c>
      <c r="C85" s="370"/>
      <c r="D85" s="369" t="s">
        <v>33</v>
      </c>
      <c r="E85" s="66"/>
      <c r="F85" s="66"/>
      <c r="G85" s="66"/>
      <c r="H85" s="66"/>
      <c r="I85" s="66"/>
      <c r="J85" s="66" t="s">
        <v>74</v>
      </c>
      <c r="K85" s="66"/>
      <c r="L85" s="567"/>
      <c r="M85" s="937">
        <v>0</v>
      </c>
    </row>
    <row r="86" spans="1:14" ht="18" customHeight="1" thickBot="1" x14ac:dyDescent="0.3">
      <c r="A86" s="1606"/>
      <c r="B86" s="369">
        <v>78</v>
      </c>
      <c r="C86" s="370"/>
      <c r="D86" s="369" t="s">
        <v>32</v>
      </c>
      <c r="E86" s="66"/>
      <c r="F86" s="66"/>
      <c r="G86" s="66"/>
      <c r="H86" s="66"/>
      <c r="I86" s="66"/>
      <c r="J86" s="66" t="s">
        <v>74</v>
      </c>
      <c r="K86" s="66"/>
      <c r="L86" s="66"/>
      <c r="M86" s="937">
        <v>0</v>
      </c>
    </row>
    <row r="87" spans="1:14" ht="18" customHeight="1" x14ac:dyDescent="0.25">
      <c r="A87" s="1604">
        <v>40</v>
      </c>
      <c r="B87" s="369">
        <v>79</v>
      </c>
      <c r="C87" s="370"/>
      <c r="D87" s="369" t="s">
        <v>33</v>
      </c>
      <c r="E87" s="66"/>
      <c r="F87" s="66"/>
      <c r="G87" s="66"/>
      <c r="H87" s="66"/>
      <c r="I87" s="66"/>
      <c r="J87" s="66" t="s">
        <v>74</v>
      </c>
      <c r="K87" s="66"/>
      <c r="L87" s="567"/>
      <c r="M87" s="937">
        <v>0</v>
      </c>
    </row>
    <row r="88" spans="1:14" ht="18" customHeight="1" thickBot="1" x14ac:dyDescent="0.3">
      <c r="A88" s="1605"/>
      <c r="B88" s="369">
        <v>80</v>
      </c>
      <c r="C88" s="370"/>
      <c r="D88" s="369" t="s">
        <v>32</v>
      </c>
      <c r="E88" s="66"/>
      <c r="F88" s="66"/>
      <c r="G88" s="66"/>
      <c r="H88" s="66"/>
      <c r="I88" s="66"/>
      <c r="J88" s="66" t="s">
        <v>74</v>
      </c>
      <c r="K88" s="66"/>
      <c r="L88" s="66"/>
      <c r="M88" s="937">
        <v>0</v>
      </c>
    </row>
    <row r="89" spans="1:14" ht="18" customHeight="1" x14ac:dyDescent="0.25">
      <c r="A89" s="1604">
        <v>41</v>
      </c>
      <c r="B89" s="369">
        <v>81</v>
      </c>
      <c r="C89" s="370"/>
      <c r="D89" s="369" t="s">
        <v>33</v>
      </c>
      <c r="E89" s="66"/>
      <c r="F89" s="66"/>
      <c r="G89" s="66"/>
      <c r="H89" s="66"/>
      <c r="I89" s="66"/>
      <c r="J89" s="66" t="s">
        <v>74</v>
      </c>
      <c r="K89" s="66"/>
      <c r="L89" s="567"/>
      <c r="M89" s="937">
        <v>0</v>
      </c>
    </row>
    <row r="90" spans="1:14" ht="18" customHeight="1" thickBot="1" x14ac:dyDescent="0.3">
      <c r="A90" s="1605"/>
      <c r="B90" s="369">
        <v>82</v>
      </c>
      <c r="C90" s="370"/>
      <c r="D90" s="369" t="s">
        <v>32</v>
      </c>
      <c r="E90" s="66"/>
      <c r="F90" s="66"/>
      <c r="G90" s="66"/>
      <c r="H90" s="66"/>
      <c r="I90" s="66"/>
      <c r="J90" s="66" t="s">
        <v>74</v>
      </c>
      <c r="K90" s="66"/>
      <c r="L90" s="66"/>
      <c r="M90" s="937">
        <v>0</v>
      </c>
    </row>
    <row r="91" spans="1:14" ht="18" customHeight="1" x14ac:dyDescent="0.25">
      <c r="A91" s="1604">
        <v>42</v>
      </c>
      <c r="B91" s="369">
        <v>83</v>
      </c>
      <c r="C91" s="370"/>
      <c r="D91" s="369" t="s">
        <v>33</v>
      </c>
      <c r="E91" s="66"/>
      <c r="F91" s="66"/>
      <c r="G91" s="66"/>
      <c r="H91" s="66"/>
      <c r="I91" s="66"/>
      <c r="J91" s="66" t="s">
        <v>74</v>
      </c>
      <c r="K91" s="66"/>
      <c r="L91" s="66"/>
      <c r="M91" s="937">
        <v>0</v>
      </c>
    </row>
    <row r="92" spans="1:14" ht="18" customHeight="1" thickBot="1" x14ac:dyDescent="0.3">
      <c r="A92" s="1605"/>
      <c r="B92" s="369">
        <v>84</v>
      </c>
      <c r="C92" s="370"/>
      <c r="D92" s="369" t="s">
        <v>32</v>
      </c>
      <c r="E92" s="66"/>
      <c r="F92" s="66"/>
      <c r="G92" s="66"/>
      <c r="H92" s="66"/>
      <c r="I92" s="66"/>
      <c r="J92" s="66" t="s">
        <v>74</v>
      </c>
      <c r="K92" s="66"/>
      <c r="L92" s="567"/>
      <c r="M92" s="937">
        <v>0</v>
      </c>
    </row>
    <row r="93" spans="1:14" ht="18" customHeight="1" x14ac:dyDescent="0.25">
      <c r="A93" s="1604">
        <v>43</v>
      </c>
      <c r="B93" s="369">
        <v>85</v>
      </c>
      <c r="C93" s="370"/>
      <c r="D93" s="369" t="s">
        <v>33</v>
      </c>
      <c r="E93" s="66"/>
      <c r="F93" s="66"/>
      <c r="G93" s="66"/>
      <c r="H93" s="66"/>
      <c r="I93" s="66"/>
      <c r="J93" s="66" t="s">
        <v>74</v>
      </c>
      <c r="K93" s="66"/>
      <c r="L93" s="66"/>
      <c r="M93" s="937">
        <v>0</v>
      </c>
    </row>
    <row r="94" spans="1:14" ht="18" customHeight="1" thickBot="1" x14ac:dyDescent="0.3">
      <c r="A94" s="1605"/>
      <c r="B94" s="369">
        <v>86</v>
      </c>
      <c r="C94" s="370"/>
      <c r="D94" s="369" t="s">
        <v>32</v>
      </c>
      <c r="E94" s="66"/>
      <c r="F94" s="66"/>
      <c r="G94" s="66"/>
      <c r="H94" s="66"/>
      <c r="I94" s="66"/>
      <c r="J94" s="66" t="s">
        <v>74</v>
      </c>
      <c r="K94" s="66"/>
      <c r="L94" s="567"/>
      <c r="M94" s="937">
        <v>0</v>
      </c>
    </row>
    <row r="95" spans="1:14" ht="18" customHeight="1" x14ac:dyDescent="0.25">
      <c r="A95" s="1604">
        <v>44</v>
      </c>
      <c r="B95" s="369">
        <v>87</v>
      </c>
      <c r="C95" s="370"/>
      <c r="D95" s="369" t="s">
        <v>33</v>
      </c>
      <c r="E95" s="66"/>
      <c r="F95" s="66"/>
      <c r="G95" s="66"/>
      <c r="H95" s="66"/>
      <c r="I95" s="66"/>
      <c r="J95" s="66" t="s">
        <v>74</v>
      </c>
      <c r="K95" s="66"/>
      <c r="L95" s="66"/>
      <c r="M95" s="937">
        <v>0</v>
      </c>
    </row>
    <row r="96" spans="1:14" ht="18" customHeight="1" thickBot="1" x14ac:dyDescent="0.3">
      <c r="A96" s="1605"/>
      <c r="B96" s="369">
        <v>88</v>
      </c>
      <c r="C96" s="370"/>
      <c r="D96" s="369" t="s">
        <v>32</v>
      </c>
      <c r="E96" s="66"/>
      <c r="F96" s="66"/>
      <c r="G96" s="66"/>
      <c r="H96" s="66"/>
      <c r="I96" s="66"/>
      <c r="J96" s="66" t="s">
        <v>74</v>
      </c>
      <c r="K96" s="66"/>
      <c r="L96" s="567"/>
      <c r="M96" s="937">
        <v>0</v>
      </c>
      <c r="N96" s="867"/>
    </row>
    <row r="97" spans="1:17" ht="18" customHeight="1" x14ac:dyDescent="0.25">
      <c r="A97" s="1604">
        <v>45</v>
      </c>
      <c r="B97" s="369">
        <v>89</v>
      </c>
      <c r="C97" s="370"/>
      <c r="D97" s="369" t="s">
        <v>33</v>
      </c>
      <c r="E97" s="66"/>
      <c r="F97" s="66"/>
      <c r="G97" s="66"/>
      <c r="H97" s="66"/>
      <c r="I97" s="66"/>
      <c r="J97" s="66" t="s">
        <v>74</v>
      </c>
      <c r="K97" s="66"/>
      <c r="L97" s="66"/>
      <c r="M97" s="937">
        <v>0</v>
      </c>
    </row>
    <row r="98" spans="1:17" ht="18" customHeight="1" thickBot="1" x14ac:dyDescent="0.3">
      <c r="A98" s="1605"/>
      <c r="B98" s="369">
        <v>90</v>
      </c>
      <c r="C98" s="370"/>
      <c r="D98" s="369" t="s">
        <v>32</v>
      </c>
      <c r="E98" s="66"/>
      <c r="F98" s="66"/>
      <c r="G98" s="66"/>
      <c r="H98" s="66"/>
      <c r="I98" s="66"/>
      <c r="J98" s="66" t="s">
        <v>74</v>
      </c>
      <c r="K98" s="66"/>
      <c r="L98" s="567"/>
      <c r="M98" s="937">
        <v>0</v>
      </c>
    </row>
    <row r="99" spans="1:17" ht="18" customHeight="1" x14ac:dyDescent="0.25">
      <c r="A99" s="1604">
        <v>46</v>
      </c>
      <c r="B99" s="369">
        <v>91</v>
      </c>
      <c r="C99" s="370"/>
      <c r="D99" s="369" t="s">
        <v>33</v>
      </c>
      <c r="E99" s="66"/>
      <c r="F99" s="66"/>
      <c r="G99" s="66"/>
      <c r="H99" s="66"/>
      <c r="I99" s="66"/>
      <c r="J99" s="66" t="s">
        <v>74</v>
      </c>
      <c r="K99" s="66"/>
      <c r="L99" s="66"/>
      <c r="M99" s="937">
        <v>0</v>
      </c>
    </row>
    <row r="100" spans="1:17" ht="18" customHeight="1" thickBot="1" x14ac:dyDescent="0.3">
      <c r="A100" s="1605"/>
      <c r="B100" s="369">
        <v>92</v>
      </c>
      <c r="C100" s="370"/>
      <c r="D100" s="369" t="s">
        <v>32</v>
      </c>
      <c r="E100" s="66"/>
      <c r="F100" s="66"/>
      <c r="G100" s="66"/>
      <c r="H100" s="66"/>
      <c r="I100" s="66"/>
      <c r="J100" s="66" t="s">
        <v>74</v>
      </c>
      <c r="K100" s="66"/>
      <c r="L100" s="567"/>
      <c r="M100" s="937">
        <v>0</v>
      </c>
    </row>
    <row r="101" spans="1:17" ht="18" customHeight="1" x14ac:dyDescent="0.25">
      <c r="A101" s="1604">
        <v>47</v>
      </c>
      <c r="B101" s="369">
        <v>93</v>
      </c>
      <c r="C101" s="370"/>
      <c r="D101" s="369" t="s">
        <v>33</v>
      </c>
      <c r="E101" s="66"/>
      <c r="F101" s="66"/>
      <c r="G101" s="66"/>
      <c r="H101" s="66"/>
      <c r="I101" s="66"/>
      <c r="J101" s="66" t="s">
        <v>74</v>
      </c>
      <c r="K101" s="66"/>
      <c r="L101" s="66"/>
      <c r="M101" s="937">
        <v>0</v>
      </c>
    </row>
    <row r="102" spans="1:17" ht="18" customHeight="1" thickBot="1" x14ac:dyDescent="0.3">
      <c r="A102" s="1606"/>
      <c r="B102" s="369">
        <v>94</v>
      </c>
      <c r="C102" s="370"/>
      <c r="D102" s="369" t="s">
        <v>32</v>
      </c>
      <c r="E102" s="66"/>
      <c r="F102" s="66"/>
      <c r="G102" s="66"/>
      <c r="H102" s="66"/>
      <c r="I102" s="66"/>
      <c r="J102" s="66" t="s">
        <v>74</v>
      </c>
      <c r="K102" s="66"/>
      <c r="L102" s="66"/>
      <c r="M102" s="937">
        <v>0</v>
      </c>
    </row>
    <row r="103" spans="1:17" ht="18" customHeight="1" x14ac:dyDescent="0.25">
      <c r="A103" s="1604">
        <v>48</v>
      </c>
      <c r="B103" s="369">
        <v>95</v>
      </c>
      <c r="C103" s="370"/>
      <c r="D103" s="369" t="s">
        <v>33</v>
      </c>
      <c r="E103" s="66"/>
      <c r="F103" s="66"/>
      <c r="G103" s="66"/>
      <c r="H103" s="66"/>
      <c r="I103" s="66"/>
      <c r="J103" s="66" t="s">
        <v>74</v>
      </c>
      <c r="K103" s="66"/>
      <c r="L103" s="567"/>
      <c r="M103" s="937">
        <v>0</v>
      </c>
    </row>
    <row r="104" spans="1:17" ht="18" customHeight="1" thickBot="1" x14ac:dyDescent="0.3">
      <c r="A104" s="1605"/>
      <c r="B104" s="369">
        <v>96</v>
      </c>
      <c r="C104" s="370"/>
      <c r="D104" s="369" t="s">
        <v>32</v>
      </c>
      <c r="E104" s="66"/>
      <c r="F104" s="66"/>
      <c r="G104" s="66"/>
      <c r="H104" s="66"/>
      <c r="I104" s="66"/>
      <c r="J104" s="66" t="s">
        <v>74</v>
      </c>
      <c r="K104" s="66"/>
      <c r="L104" s="66"/>
      <c r="M104" s="937">
        <v>0</v>
      </c>
      <c r="O104" s="904"/>
      <c r="P104" s="904"/>
      <c r="Q104" s="904"/>
    </row>
    <row r="105" spans="1:17" ht="18" customHeight="1" x14ac:dyDescent="0.25">
      <c r="A105" s="1604">
        <v>49</v>
      </c>
      <c r="B105" s="369">
        <v>97</v>
      </c>
      <c r="C105" s="370"/>
      <c r="D105" s="369" t="s">
        <v>33</v>
      </c>
      <c r="E105" s="66"/>
      <c r="F105" s="66"/>
      <c r="G105" s="66"/>
      <c r="H105" s="66"/>
      <c r="I105" s="66"/>
      <c r="J105" s="66" t="s">
        <v>74</v>
      </c>
      <c r="K105" s="66"/>
      <c r="L105" s="567"/>
      <c r="M105" s="937">
        <v>0</v>
      </c>
      <c r="O105" s="904"/>
      <c r="P105" s="904"/>
      <c r="Q105" s="904"/>
    </row>
    <row r="106" spans="1:17" ht="18" customHeight="1" thickBot="1" x14ac:dyDescent="0.3">
      <c r="A106" s="1605"/>
      <c r="B106" s="369">
        <v>98</v>
      </c>
      <c r="C106" s="370"/>
      <c r="D106" s="369" t="s">
        <v>32</v>
      </c>
      <c r="E106" s="66"/>
      <c r="F106" s="66"/>
      <c r="G106" s="66"/>
      <c r="H106" s="66"/>
      <c r="I106" s="66"/>
      <c r="J106" s="66" t="s">
        <v>74</v>
      </c>
      <c r="K106" s="66"/>
      <c r="L106" s="66"/>
      <c r="M106" s="937">
        <v>0</v>
      </c>
      <c r="O106" s="904"/>
      <c r="P106" s="904"/>
      <c r="Q106" s="904"/>
    </row>
    <row r="107" spans="1:17" ht="18" customHeight="1" x14ac:dyDescent="0.25">
      <c r="A107" s="1604">
        <v>50</v>
      </c>
      <c r="B107" s="369">
        <v>99</v>
      </c>
      <c r="C107" s="370"/>
      <c r="D107" s="369" t="s">
        <v>33</v>
      </c>
      <c r="E107" s="66"/>
      <c r="F107" s="66"/>
      <c r="G107" s="66"/>
      <c r="H107" s="66"/>
      <c r="I107" s="66"/>
      <c r="J107" s="66" t="s">
        <v>74</v>
      </c>
      <c r="K107" s="66"/>
      <c r="L107" s="567"/>
      <c r="M107" s="937">
        <v>0</v>
      </c>
    </row>
    <row r="108" spans="1:17" ht="18" customHeight="1" thickBot="1" x14ac:dyDescent="0.3">
      <c r="A108" s="1605"/>
      <c r="B108" s="369">
        <v>100</v>
      </c>
      <c r="C108" s="370"/>
      <c r="D108" s="369" t="s">
        <v>32</v>
      </c>
      <c r="E108" s="66"/>
      <c r="F108" s="66"/>
      <c r="G108" s="66"/>
      <c r="H108" s="66"/>
      <c r="I108" s="66"/>
      <c r="J108" s="66" t="s">
        <v>74</v>
      </c>
      <c r="K108" s="66"/>
      <c r="L108" s="66"/>
      <c r="M108" s="937">
        <v>0</v>
      </c>
    </row>
    <row r="109" spans="1:17" ht="18" customHeight="1" x14ac:dyDescent="0.25">
      <c r="A109" s="1604">
        <v>51</v>
      </c>
      <c r="B109" s="369">
        <v>101</v>
      </c>
      <c r="C109" s="370"/>
      <c r="D109" s="369" t="s">
        <v>33</v>
      </c>
      <c r="E109" s="66"/>
      <c r="F109" s="66"/>
      <c r="G109" s="66"/>
      <c r="H109" s="66"/>
      <c r="I109" s="66"/>
      <c r="J109" s="66" t="s">
        <v>74</v>
      </c>
      <c r="K109" s="66"/>
      <c r="L109" s="567"/>
      <c r="M109" s="937">
        <v>0</v>
      </c>
    </row>
    <row r="110" spans="1:17" ht="18" customHeight="1" thickBot="1" x14ac:dyDescent="0.3">
      <c r="A110" s="1605"/>
      <c r="B110" s="369">
        <v>102</v>
      </c>
      <c r="C110" s="370"/>
      <c r="D110" s="369" t="s">
        <v>32</v>
      </c>
      <c r="E110" s="66"/>
      <c r="F110" s="66"/>
      <c r="G110" s="66"/>
      <c r="H110" s="66"/>
      <c r="I110" s="66"/>
      <c r="J110" s="66" t="s">
        <v>74</v>
      </c>
      <c r="K110" s="66"/>
      <c r="L110" s="66"/>
      <c r="M110" s="937">
        <v>0</v>
      </c>
    </row>
    <row r="111" spans="1:17" ht="18" customHeight="1" x14ac:dyDescent="0.25">
      <c r="A111" s="1604">
        <v>52</v>
      </c>
      <c r="B111" s="369">
        <v>103</v>
      </c>
      <c r="C111" s="370"/>
      <c r="D111" s="369" t="s">
        <v>33</v>
      </c>
      <c r="E111" s="66"/>
      <c r="F111" s="66"/>
      <c r="G111" s="66"/>
      <c r="H111" s="66"/>
      <c r="I111" s="66"/>
      <c r="J111" s="66" t="s">
        <v>74</v>
      </c>
      <c r="K111" s="66"/>
      <c r="L111" s="567"/>
      <c r="M111" s="937">
        <v>0</v>
      </c>
    </row>
    <row r="112" spans="1:17" ht="18" customHeight="1" thickBot="1" x14ac:dyDescent="0.3">
      <c r="A112" s="1605"/>
      <c r="B112" s="369">
        <v>104</v>
      </c>
      <c r="C112" s="370"/>
      <c r="D112" s="369" t="s">
        <v>32</v>
      </c>
      <c r="E112" s="66"/>
      <c r="F112" s="66"/>
      <c r="G112" s="66"/>
      <c r="H112" s="66"/>
      <c r="I112" s="66"/>
      <c r="J112" s="66" t="s">
        <v>74</v>
      </c>
      <c r="K112" s="66"/>
      <c r="L112" s="66"/>
      <c r="M112" s="937">
        <v>0</v>
      </c>
    </row>
    <row r="113" spans="2:13" ht="18" customHeight="1" x14ac:dyDescent="0.25">
      <c r="B113" s="369">
        <v>105</v>
      </c>
      <c r="C113" s="370"/>
      <c r="D113" s="369" t="s">
        <v>33</v>
      </c>
      <c r="E113" s="66"/>
      <c r="F113" s="66"/>
      <c r="G113" s="66"/>
      <c r="H113" s="66"/>
      <c r="I113" s="66"/>
      <c r="J113" s="66" t="s">
        <v>74</v>
      </c>
      <c r="K113" s="66"/>
      <c r="L113" s="66"/>
      <c r="M113" s="937">
        <v>0</v>
      </c>
    </row>
    <row r="114" spans="2:13" x14ac:dyDescent="0.25">
      <c r="B114" s="959"/>
      <c r="C114" s="960"/>
      <c r="D114" s="959"/>
      <c r="E114" s="961"/>
      <c r="F114" s="961"/>
      <c r="G114" s="961"/>
      <c r="H114" s="961"/>
      <c r="I114" s="961"/>
      <c r="J114" s="961"/>
      <c r="K114" s="961"/>
      <c r="L114" s="961" t="s">
        <v>1137</v>
      </c>
      <c r="M114" s="962">
        <f>SUM(M9:M113)</f>
        <v>0</v>
      </c>
    </row>
  </sheetData>
  <mergeCells count="55">
    <mergeCell ref="A39:A40"/>
    <mergeCell ref="A53:A54"/>
    <mergeCell ref="A55:A56"/>
    <mergeCell ref="A61:A62"/>
    <mergeCell ref="A63:A64"/>
    <mergeCell ref="A41:A42"/>
    <mergeCell ref="A43:A44"/>
    <mergeCell ref="A45:A46"/>
    <mergeCell ref="A47:A48"/>
    <mergeCell ref="A49:A50"/>
    <mergeCell ref="A51:A52"/>
    <mergeCell ref="A65:A66"/>
    <mergeCell ref="A67:A68"/>
    <mergeCell ref="A69:A70"/>
    <mergeCell ref="A57:A58"/>
    <mergeCell ref="A59:A60"/>
    <mergeCell ref="D1:I1"/>
    <mergeCell ref="K1:Q1"/>
    <mergeCell ref="E7:L7"/>
    <mergeCell ref="A9:A10"/>
    <mergeCell ref="A11:A12"/>
    <mergeCell ref="A35:A36"/>
    <mergeCell ref="A37:A38"/>
    <mergeCell ref="A15:A16"/>
    <mergeCell ref="A17:A18"/>
    <mergeCell ref="A19:A20"/>
    <mergeCell ref="A21:A22"/>
    <mergeCell ref="A13:A14"/>
    <mergeCell ref="A27:A28"/>
    <mergeCell ref="A29:A30"/>
    <mergeCell ref="A31:A32"/>
    <mergeCell ref="A33:A34"/>
    <mergeCell ref="A23:A24"/>
    <mergeCell ref="A25:A26"/>
    <mergeCell ref="A73:A74"/>
    <mergeCell ref="A75:A76"/>
    <mergeCell ref="A77:A78"/>
    <mergeCell ref="A79:A80"/>
    <mergeCell ref="A71:A72"/>
    <mergeCell ref="A109:A110"/>
    <mergeCell ref="A111:A112"/>
    <mergeCell ref="A99:A100"/>
    <mergeCell ref="A101:A102"/>
    <mergeCell ref="A103:A104"/>
    <mergeCell ref="A105:A106"/>
    <mergeCell ref="A107:A108"/>
    <mergeCell ref="A91:A92"/>
    <mergeCell ref="A93:A94"/>
    <mergeCell ref="A95:A96"/>
    <mergeCell ref="A97:A98"/>
    <mergeCell ref="A81:A82"/>
    <mergeCell ref="A83:A84"/>
    <mergeCell ref="A85:A86"/>
    <mergeCell ref="A87:A88"/>
    <mergeCell ref="A89:A90"/>
  </mergeCells>
  <phoneticPr fontId="144" type="noConversion"/>
  <conditionalFormatting sqref="M9:M114">
    <cfRule type="cellIs" dxfId="47" priority="1" operator="greaterThan">
      <formula>0</formula>
    </cfRule>
  </conditionalFormatting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O237"/>
  <sheetViews>
    <sheetView workbookViewId="0">
      <pane ySplit="2" topLeftCell="A3" activePane="bottomLeft" state="frozen"/>
      <selection pane="bottomLeft" activeCell="C175" sqref="C175"/>
    </sheetView>
  </sheetViews>
  <sheetFormatPr defaultColWidth="11.42578125" defaultRowHeight="15" x14ac:dyDescent="0.25"/>
  <cols>
    <col min="1" max="1" width="10" style="44" bestFit="1" customWidth="1"/>
    <col min="2" max="2" width="11.42578125" style="328" bestFit="1" customWidth="1"/>
    <col min="3" max="3" width="12.5703125" style="335" bestFit="1" customWidth="1"/>
    <col min="4" max="4" width="10.5703125" style="472" bestFit="1" customWidth="1"/>
    <col min="5" max="5" width="67.5703125" style="63" customWidth="1"/>
    <col min="6" max="6" width="13.5703125" style="16" customWidth="1"/>
    <col min="7" max="7" width="7" style="47" customWidth="1"/>
    <col min="8" max="8" width="16.42578125" style="47" customWidth="1"/>
    <col min="9" max="9" width="13.140625" customWidth="1"/>
    <col min="12" max="12" width="7" bestFit="1" customWidth="1"/>
    <col min="13" max="13" width="29.140625" bestFit="1" customWidth="1"/>
  </cols>
  <sheetData>
    <row r="1" spans="1:15" ht="15.75" thickBot="1" x14ac:dyDescent="0.3">
      <c r="A1" s="1227" t="s">
        <v>23</v>
      </c>
      <c r="B1" s="1228"/>
      <c r="C1" s="1228"/>
      <c r="D1" s="1228"/>
      <c r="E1" s="1228"/>
      <c r="F1" s="1229"/>
      <c r="G1" s="518" t="s">
        <v>466</v>
      </c>
      <c r="H1" s="517" t="s">
        <v>568</v>
      </c>
      <c r="I1" s="41" t="s">
        <v>310</v>
      </c>
      <c r="J1" s="247" t="s">
        <v>311</v>
      </c>
    </row>
    <row r="2" spans="1:15" x14ac:dyDescent="0.25">
      <c r="A2" s="331" t="s">
        <v>24</v>
      </c>
      <c r="B2" s="332" t="s">
        <v>25</v>
      </c>
      <c r="C2" s="349" t="s">
        <v>82</v>
      </c>
      <c r="D2" s="249" t="s">
        <v>83</v>
      </c>
      <c r="E2" s="347" t="s">
        <v>26</v>
      </c>
      <c r="F2" s="5" t="s">
        <v>27</v>
      </c>
      <c r="G2" s="353"/>
      <c r="I2" s="248">
        <f>SUM(C3:C3014)</f>
        <v>2849.58</v>
      </c>
      <c r="J2" s="249">
        <f>SUM(D3:D3014)</f>
        <v>2376</v>
      </c>
    </row>
    <row r="3" spans="1:15" x14ac:dyDescent="0.25">
      <c r="A3" s="44" t="s">
        <v>124</v>
      </c>
      <c r="B3" s="328">
        <v>41274</v>
      </c>
      <c r="D3" s="472">
        <v>36</v>
      </c>
      <c r="E3" s="345" t="s">
        <v>513</v>
      </c>
      <c r="F3" s="47" t="s">
        <v>124</v>
      </c>
    </row>
    <row r="4" spans="1:15" x14ac:dyDescent="0.25">
      <c r="A4" s="44" t="s">
        <v>39</v>
      </c>
      <c r="B4" s="328" t="s">
        <v>496</v>
      </c>
      <c r="C4" s="335">
        <v>25</v>
      </c>
      <c r="E4" s="63" t="s">
        <v>497</v>
      </c>
      <c r="F4" s="16" t="s">
        <v>73</v>
      </c>
      <c r="O4" s="6"/>
    </row>
    <row r="5" spans="1:15" x14ac:dyDescent="0.25">
      <c r="A5" s="44" t="s">
        <v>10</v>
      </c>
      <c r="B5" s="328" t="s">
        <v>495</v>
      </c>
      <c r="C5" s="335">
        <v>60</v>
      </c>
      <c r="E5" s="63" t="s">
        <v>501</v>
      </c>
      <c r="F5" s="502" t="s">
        <v>29</v>
      </c>
      <c r="I5" s="6"/>
      <c r="O5" s="6"/>
    </row>
    <row r="6" spans="1:15" x14ac:dyDescent="0.25">
      <c r="A6" s="48" t="s">
        <v>124</v>
      </c>
      <c r="B6" s="328">
        <v>41279</v>
      </c>
      <c r="D6" s="472">
        <v>36</v>
      </c>
      <c r="E6" s="345" t="s">
        <v>317</v>
      </c>
      <c r="F6" s="47" t="s">
        <v>124</v>
      </c>
      <c r="O6" s="6"/>
    </row>
    <row r="7" spans="1:15" x14ac:dyDescent="0.25">
      <c r="A7" s="48" t="s">
        <v>124</v>
      </c>
      <c r="B7" s="328">
        <v>41288</v>
      </c>
      <c r="C7" s="513"/>
      <c r="D7" s="514">
        <v>36</v>
      </c>
      <c r="E7" s="345" t="s">
        <v>320</v>
      </c>
      <c r="F7" s="47" t="s">
        <v>124</v>
      </c>
      <c r="I7" s="6"/>
      <c r="O7" s="6"/>
    </row>
    <row r="8" spans="1:15" x14ac:dyDescent="0.25">
      <c r="A8" s="48" t="s">
        <v>124</v>
      </c>
      <c r="B8" s="328">
        <v>41294</v>
      </c>
      <c r="C8" s="513"/>
      <c r="D8" s="514">
        <v>36</v>
      </c>
      <c r="E8" s="345" t="s">
        <v>499</v>
      </c>
      <c r="F8" s="47" t="s">
        <v>124</v>
      </c>
      <c r="O8" s="6"/>
    </row>
    <row r="9" spans="1:15" x14ac:dyDescent="0.25">
      <c r="A9" s="44" t="s">
        <v>9</v>
      </c>
      <c r="B9" s="328">
        <v>41297</v>
      </c>
      <c r="C9" s="513">
        <v>20</v>
      </c>
      <c r="D9" s="514"/>
      <c r="E9" s="205" t="s">
        <v>498</v>
      </c>
      <c r="F9" s="16" t="s">
        <v>73</v>
      </c>
      <c r="I9" s="6"/>
      <c r="O9" s="6"/>
    </row>
    <row r="10" spans="1:15" x14ac:dyDescent="0.25">
      <c r="A10" s="44" t="s">
        <v>124</v>
      </c>
      <c r="B10" s="328">
        <v>41300</v>
      </c>
      <c r="C10" s="513"/>
      <c r="D10" s="514">
        <v>36</v>
      </c>
      <c r="E10" s="360" t="s">
        <v>500</v>
      </c>
      <c r="F10" s="16" t="s">
        <v>124</v>
      </c>
      <c r="O10" s="6"/>
    </row>
    <row r="11" spans="1:15" x14ac:dyDescent="0.25">
      <c r="A11" s="44" t="s">
        <v>15</v>
      </c>
      <c r="B11" s="328">
        <v>41300</v>
      </c>
      <c r="C11" s="513">
        <v>15</v>
      </c>
      <c r="D11" s="514"/>
      <c r="E11" s="205" t="s">
        <v>502</v>
      </c>
      <c r="F11" s="502" t="s">
        <v>29</v>
      </c>
      <c r="O11" s="6"/>
    </row>
    <row r="12" spans="1:15" x14ac:dyDescent="0.25">
      <c r="A12" s="44" t="s">
        <v>5</v>
      </c>
      <c r="B12" s="328">
        <v>41302</v>
      </c>
      <c r="C12" s="513">
        <v>25</v>
      </c>
      <c r="D12" s="514"/>
      <c r="E12" s="205" t="s">
        <v>503</v>
      </c>
      <c r="F12" s="16" t="s">
        <v>73</v>
      </c>
      <c r="O12" s="6"/>
    </row>
    <row r="13" spans="1:15" x14ac:dyDescent="0.25">
      <c r="A13" s="44" t="s">
        <v>13</v>
      </c>
      <c r="B13" s="328">
        <v>41303</v>
      </c>
      <c r="C13" s="513">
        <v>19</v>
      </c>
      <c r="D13" s="514"/>
      <c r="E13" s="205" t="s">
        <v>508</v>
      </c>
      <c r="F13" s="16" t="s">
        <v>73</v>
      </c>
      <c r="O13" s="6"/>
    </row>
    <row r="14" spans="1:15" x14ac:dyDescent="0.25">
      <c r="A14" s="44" t="s">
        <v>8</v>
      </c>
      <c r="B14" s="328">
        <v>41305</v>
      </c>
      <c r="C14" s="513">
        <v>20</v>
      </c>
      <c r="D14" s="514"/>
      <c r="E14" s="205" t="s">
        <v>504</v>
      </c>
      <c r="F14" s="16" t="s">
        <v>73</v>
      </c>
      <c r="O14" s="6"/>
    </row>
    <row r="15" spans="1:15" x14ac:dyDescent="0.25">
      <c r="A15" s="44" t="s">
        <v>16</v>
      </c>
      <c r="B15" s="328">
        <v>41305</v>
      </c>
      <c r="C15" s="513">
        <v>25</v>
      </c>
      <c r="D15" s="514"/>
      <c r="E15" s="205" t="s">
        <v>505</v>
      </c>
      <c r="F15" s="16" t="s">
        <v>73</v>
      </c>
      <c r="O15" s="6"/>
    </row>
    <row r="16" spans="1:15" x14ac:dyDescent="0.25">
      <c r="A16" s="44" t="s">
        <v>40</v>
      </c>
      <c r="B16" s="328">
        <v>41305</v>
      </c>
      <c r="C16" s="513">
        <v>20</v>
      </c>
      <c r="D16" s="514"/>
      <c r="E16" s="205" t="s">
        <v>506</v>
      </c>
      <c r="F16" s="16" t="s">
        <v>73</v>
      </c>
      <c r="O16" s="6"/>
    </row>
    <row r="17" spans="1:15" s="23" customFormat="1" x14ac:dyDescent="0.25">
      <c r="A17" s="44" t="s">
        <v>11</v>
      </c>
      <c r="B17" s="328">
        <v>41306</v>
      </c>
      <c r="C17" s="513">
        <v>20</v>
      </c>
      <c r="D17" s="514"/>
      <c r="E17" s="205" t="s">
        <v>507</v>
      </c>
      <c r="F17" s="16" t="s">
        <v>73</v>
      </c>
      <c r="G17" s="47"/>
      <c r="H17" s="47"/>
      <c r="N17"/>
      <c r="O17" s="6"/>
    </row>
    <row r="18" spans="1:15" s="23" customFormat="1" x14ac:dyDescent="0.25">
      <c r="A18" s="44" t="s">
        <v>124</v>
      </c>
      <c r="B18" s="328">
        <v>41307</v>
      </c>
      <c r="C18" s="513"/>
      <c r="D18" s="514">
        <v>36</v>
      </c>
      <c r="E18" s="360" t="s">
        <v>511</v>
      </c>
      <c r="F18" s="16" t="s">
        <v>124</v>
      </c>
      <c r="G18" s="47"/>
      <c r="H18" s="47"/>
      <c r="N18"/>
      <c r="O18" s="6"/>
    </row>
    <row r="19" spans="1:15" s="23" customFormat="1" x14ac:dyDescent="0.25">
      <c r="A19" s="44" t="s">
        <v>124</v>
      </c>
      <c r="B19" s="328">
        <v>41314</v>
      </c>
      <c r="C19" s="513"/>
      <c r="D19" s="514">
        <v>36</v>
      </c>
      <c r="E19" s="360" t="s">
        <v>512</v>
      </c>
      <c r="F19" s="16" t="s">
        <v>124</v>
      </c>
      <c r="G19" s="47"/>
      <c r="H19" s="47"/>
      <c r="N19"/>
      <c r="O19" s="6"/>
    </row>
    <row r="20" spans="1:15" s="23" customFormat="1" x14ac:dyDescent="0.25">
      <c r="A20" s="44" t="s">
        <v>6</v>
      </c>
      <c r="B20" s="328">
        <v>41317</v>
      </c>
      <c r="C20" s="513">
        <v>20</v>
      </c>
      <c r="D20" s="514"/>
      <c r="E20" s="205" t="s">
        <v>522</v>
      </c>
      <c r="F20" s="16" t="s">
        <v>29</v>
      </c>
      <c r="G20" s="47"/>
      <c r="H20" s="47"/>
      <c r="N20"/>
      <c r="O20" s="6"/>
    </row>
    <row r="21" spans="1:15" s="23" customFormat="1" x14ac:dyDescent="0.25">
      <c r="A21" s="44" t="s">
        <v>12</v>
      </c>
      <c r="B21" s="328">
        <v>41320</v>
      </c>
      <c r="C21" s="513">
        <v>21</v>
      </c>
      <c r="D21" s="514"/>
      <c r="E21" s="205" t="s">
        <v>514</v>
      </c>
      <c r="F21" s="16" t="s">
        <v>73</v>
      </c>
      <c r="G21" s="47"/>
      <c r="H21" s="47"/>
      <c r="N21"/>
      <c r="O21" s="6"/>
    </row>
    <row r="22" spans="1:15" x14ac:dyDescent="0.25">
      <c r="A22" s="44" t="s">
        <v>14</v>
      </c>
      <c r="B22" s="328">
        <v>41320</v>
      </c>
      <c r="C22" s="513">
        <v>20</v>
      </c>
      <c r="D22" s="514"/>
      <c r="E22" s="205" t="s">
        <v>509</v>
      </c>
      <c r="F22" s="16" t="s">
        <v>29</v>
      </c>
      <c r="O22" s="6"/>
    </row>
    <row r="23" spans="1:15" x14ac:dyDescent="0.25">
      <c r="A23" s="44" t="s">
        <v>124</v>
      </c>
      <c r="B23" s="328">
        <v>41321</v>
      </c>
      <c r="C23" s="515"/>
      <c r="D23" s="514">
        <v>36</v>
      </c>
      <c r="E23" s="360" t="s">
        <v>515</v>
      </c>
      <c r="F23" s="16" t="s">
        <v>124</v>
      </c>
      <c r="O23" s="6"/>
    </row>
    <row r="24" spans="1:15" x14ac:dyDescent="0.25">
      <c r="A24" s="44" t="s">
        <v>9</v>
      </c>
      <c r="B24" s="328">
        <v>41327</v>
      </c>
      <c r="C24" s="515">
        <v>20</v>
      </c>
      <c r="D24" s="514"/>
      <c r="E24" s="205" t="s">
        <v>510</v>
      </c>
      <c r="F24" s="16" t="s">
        <v>73</v>
      </c>
      <c r="O24" s="6"/>
    </row>
    <row r="25" spans="1:15" x14ac:dyDescent="0.25">
      <c r="A25" s="44" t="s">
        <v>39</v>
      </c>
      <c r="B25" s="328">
        <v>41327</v>
      </c>
      <c r="C25" s="515">
        <v>27</v>
      </c>
      <c r="D25" s="514"/>
      <c r="E25" s="205" t="s">
        <v>516</v>
      </c>
      <c r="F25" s="16" t="s">
        <v>73</v>
      </c>
    </row>
    <row r="26" spans="1:15" x14ac:dyDescent="0.25">
      <c r="A26" s="44" t="s">
        <v>124</v>
      </c>
      <c r="B26" s="328">
        <v>41331</v>
      </c>
      <c r="C26" s="515"/>
      <c r="D26" s="514">
        <v>36</v>
      </c>
      <c r="E26" s="360" t="s">
        <v>518</v>
      </c>
      <c r="F26" s="16" t="s">
        <v>124</v>
      </c>
      <c r="O26" s="6"/>
    </row>
    <row r="27" spans="1:15" s="26" customFormat="1" x14ac:dyDescent="0.25">
      <c r="A27" s="568" t="s">
        <v>343</v>
      </c>
      <c r="B27" s="328">
        <v>41331</v>
      </c>
      <c r="C27" s="515">
        <v>26.44</v>
      </c>
      <c r="D27" s="514"/>
      <c r="E27" s="503" t="s">
        <v>517</v>
      </c>
      <c r="F27" s="344" t="s">
        <v>29</v>
      </c>
      <c r="G27" s="345"/>
      <c r="H27" s="47"/>
    </row>
    <row r="28" spans="1:15" x14ac:dyDescent="0.25">
      <c r="A28" s="55" t="s">
        <v>124</v>
      </c>
      <c r="B28" s="328">
        <v>41337</v>
      </c>
      <c r="C28" s="516"/>
      <c r="D28" s="472">
        <v>36</v>
      </c>
      <c r="E28" s="360" t="s">
        <v>520</v>
      </c>
      <c r="F28" s="16" t="s">
        <v>124</v>
      </c>
    </row>
    <row r="29" spans="1:15" s="23" customFormat="1" x14ac:dyDescent="0.25">
      <c r="A29" s="44" t="s">
        <v>40</v>
      </c>
      <c r="B29" s="328">
        <v>41340</v>
      </c>
      <c r="C29" s="515">
        <v>40</v>
      </c>
      <c r="D29" s="514"/>
      <c r="E29" s="205" t="s">
        <v>519</v>
      </c>
      <c r="F29" s="343" t="s">
        <v>73</v>
      </c>
      <c r="G29" s="345"/>
      <c r="H29" s="47"/>
    </row>
    <row r="30" spans="1:15" x14ac:dyDescent="0.25">
      <c r="A30" s="55" t="s">
        <v>124</v>
      </c>
      <c r="B30" s="328">
        <v>41344</v>
      </c>
      <c r="C30" s="516"/>
      <c r="D30" s="472">
        <v>36</v>
      </c>
      <c r="E30" s="360" t="s">
        <v>521</v>
      </c>
      <c r="F30" s="16" t="s">
        <v>124</v>
      </c>
    </row>
    <row r="31" spans="1:15" x14ac:dyDescent="0.25">
      <c r="A31" s="44" t="s">
        <v>124</v>
      </c>
      <c r="B31" s="328">
        <v>41351</v>
      </c>
      <c r="C31" s="516"/>
      <c r="D31" s="472">
        <v>36</v>
      </c>
      <c r="E31" s="360" t="s">
        <v>524</v>
      </c>
      <c r="F31" s="212" t="s">
        <v>124</v>
      </c>
      <c r="G31" s="345"/>
    </row>
    <row r="32" spans="1:15" x14ac:dyDescent="0.25">
      <c r="A32" s="55" t="s">
        <v>16</v>
      </c>
      <c r="B32" s="328">
        <v>41352</v>
      </c>
      <c r="C32" s="516">
        <v>30</v>
      </c>
      <c r="E32" s="205" t="s">
        <v>525</v>
      </c>
      <c r="F32" s="16" t="s">
        <v>73</v>
      </c>
    </row>
    <row r="33" spans="1:7" x14ac:dyDescent="0.25">
      <c r="A33" s="44" t="s">
        <v>9</v>
      </c>
      <c r="B33" s="328">
        <v>41355</v>
      </c>
      <c r="C33" s="516">
        <v>20</v>
      </c>
      <c r="E33" s="205" t="s">
        <v>523</v>
      </c>
      <c r="F33" s="344" t="s">
        <v>73</v>
      </c>
      <c r="G33" s="345"/>
    </row>
    <row r="34" spans="1:7" x14ac:dyDescent="0.25">
      <c r="A34" s="568" t="s">
        <v>343</v>
      </c>
      <c r="B34" s="328">
        <v>41355</v>
      </c>
      <c r="C34" s="516">
        <v>11.54</v>
      </c>
      <c r="E34" s="205" t="s">
        <v>526</v>
      </c>
      <c r="F34" s="344" t="s">
        <v>29</v>
      </c>
      <c r="G34" s="345"/>
    </row>
    <row r="35" spans="1:7" x14ac:dyDescent="0.25">
      <c r="A35" s="459" t="s">
        <v>124</v>
      </c>
      <c r="B35" s="328">
        <v>41358</v>
      </c>
      <c r="D35" s="472">
        <v>36</v>
      </c>
      <c r="E35" s="360" t="s">
        <v>527</v>
      </c>
      <c r="F35" s="47" t="s">
        <v>124</v>
      </c>
    </row>
    <row r="36" spans="1:7" x14ac:dyDescent="0.25">
      <c r="A36" s="44" t="s">
        <v>13</v>
      </c>
      <c r="B36" s="328">
        <v>41358</v>
      </c>
      <c r="C36" s="335">
        <v>27</v>
      </c>
      <c r="E36" s="205" t="s">
        <v>536</v>
      </c>
      <c r="F36" s="47" t="s">
        <v>73</v>
      </c>
    </row>
    <row r="37" spans="1:7" x14ac:dyDescent="0.25">
      <c r="A37" s="596" t="s">
        <v>343</v>
      </c>
      <c r="B37" s="328">
        <v>41362</v>
      </c>
      <c r="C37" s="335">
        <v>8.4499999999999993</v>
      </c>
      <c r="E37" s="503" t="s">
        <v>526</v>
      </c>
      <c r="F37" s="502" t="s">
        <v>29</v>
      </c>
    </row>
    <row r="38" spans="1:7" x14ac:dyDescent="0.25">
      <c r="A38" s="44" t="s">
        <v>7</v>
      </c>
      <c r="B38" s="328">
        <v>41362</v>
      </c>
      <c r="C38" s="335">
        <v>30</v>
      </c>
      <c r="E38" s="205" t="s">
        <v>531</v>
      </c>
      <c r="F38" s="502" t="s">
        <v>29</v>
      </c>
    </row>
    <row r="39" spans="1:7" x14ac:dyDescent="0.25">
      <c r="A39" s="44" t="s">
        <v>11</v>
      </c>
      <c r="B39" s="328">
        <v>41362</v>
      </c>
      <c r="C39" s="335">
        <v>35</v>
      </c>
      <c r="E39" s="205" t="s">
        <v>530</v>
      </c>
      <c r="F39" s="502" t="s">
        <v>73</v>
      </c>
    </row>
    <row r="40" spans="1:7" x14ac:dyDescent="0.25">
      <c r="A40" s="44" t="s">
        <v>6</v>
      </c>
      <c r="B40" s="328">
        <v>41362</v>
      </c>
      <c r="C40" s="335">
        <v>20</v>
      </c>
      <c r="E40" s="205" t="s">
        <v>532</v>
      </c>
      <c r="F40" s="502" t="s">
        <v>29</v>
      </c>
    </row>
    <row r="41" spans="1:7" x14ac:dyDescent="0.25">
      <c r="A41" s="44" t="s">
        <v>5</v>
      </c>
      <c r="B41" s="328">
        <v>41362</v>
      </c>
      <c r="C41" s="335">
        <v>38</v>
      </c>
      <c r="E41" s="205" t="s">
        <v>533</v>
      </c>
      <c r="F41" s="502" t="s">
        <v>73</v>
      </c>
    </row>
    <row r="42" spans="1:7" x14ac:dyDescent="0.25">
      <c r="A42" s="44" t="s">
        <v>8</v>
      </c>
      <c r="B42" s="328">
        <v>41362</v>
      </c>
      <c r="C42" s="335">
        <v>20</v>
      </c>
      <c r="E42" s="205" t="s">
        <v>534</v>
      </c>
      <c r="F42" s="502" t="s">
        <v>29</v>
      </c>
    </row>
    <row r="43" spans="1:7" x14ac:dyDescent="0.25">
      <c r="A43" s="44" t="s">
        <v>15</v>
      </c>
      <c r="B43" s="328">
        <v>41363</v>
      </c>
      <c r="C43" s="335">
        <v>80</v>
      </c>
      <c r="E43" s="205" t="s">
        <v>529</v>
      </c>
      <c r="F43" s="16" t="s">
        <v>73</v>
      </c>
    </row>
    <row r="44" spans="1:7" x14ac:dyDescent="0.25">
      <c r="A44" s="44" t="s">
        <v>124</v>
      </c>
      <c r="B44" s="328">
        <v>41365</v>
      </c>
      <c r="D44" s="472">
        <v>36</v>
      </c>
      <c r="E44" s="360" t="s">
        <v>528</v>
      </c>
      <c r="F44" s="344" t="s">
        <v>124</v>
      </c>
      <c r="G44" s="345"/>
    </row>
    <row r="45" spans="1:7" x14ac:dyDescent="0.25">
      <c r="A45" s="44" t="s">
        <v>12</v>
      </c>
      <c r="B45" s="328">
        <v>41368</v>
      </c>
      <c r="C45" s="335">
        <v>25</v>
      </c>
      <c r="E45" s="205" t="s">
        <v>535</v>
      </c>
      <c r="F45" s="212" t="s">
        <v>73</v>
      </c>
      <c r="G45" s="345"/>
    </row>
    <row r="46" spans="1:7" x14ac:dyDescent="0.25">
      <c r="A46" s="44" t="s">
        <v>124</v>
      </c>
      <c r="B46" s="328">
        <v>41372</v>
      </c>
      <c r="D46" s="472">
        <v>36</v>
      </c>
      <c r="E46" s="360" t="s">
        <v>537</v>
      </c>
      <c r="F46" s="212" t="s">
        <v>124</v>
      </c>
      <c r="G46" s="345"/>
    </row>
    <row r="47" spans="1:7" x14ac:dyDescent="0.25">
      <c r="A47" s="479" t="s">
        <v>343</v>
      </c>
      <c r="B47" s="328">
        <v>41376</v>
      </c>
      <c r="C47" s="335">
        <v>8.0299999999999994</v>
      </c>
      <c r="E47" s="503" t="s">
        <v>526</v>
      </c>
      <c r="F47" s="16" t="s">
        <v>29</v>
      </c>
    </row>
    <row r="48" spans="1:7" x14ac:dyDescent="0.25">
      <c r="A48" s="44" t="s">
        <v>124</v>
      </c>
      <c r="B48" s="328">
        <v>41379</v>
      </c>
      <c r="D48" s="472">
        <v>36</v>
      </c>
      <c r="E48" s="360" t="s">
        <v>538</v>
      </c>
      <c r="F48" s="16" t="s">
        <v>124</v>
      </c>
    </row>
    <row r="49" spans="1:7" x14ac:dyDescent="0.25">
      <c r="A49" s="44" t="s">
        <v>124</v>
      </c>
      <c r="B49" s="328">
        <v>41386</v>
      </c>
      <c r="D49" s="472">
        <v>36</v>
      </c>
      <c r="E49" s="360" t="s">
        <v>539</v>
      </c>
      <c r="F49" s="16" t="s">
        <v>124</v>
      </c>
    </row>
    <row r="50" spans="1:7" x14ac:dyDescent="0.25">
      <c r="A50" s="44" t="s">
        <v>9</v>
      </c>
      <c r="B50" s="328">
        <v>41388</v>
      </c>
      <c r="C50" s="335">
        <v>20</v>
      </c>
      <c r="E50" s="205" t="s">
        <v>540</v>
      </c>
      <c r="F50" s="506" t="s">
        <v>73</v>
      </c>
      <c r="G50" s="345"/>
    </row>
    <row r="51" spans="1:7" x14ac:dyDescent="0.25">
      <c r="A51" s="44" t="s">
        <v>39</v>
      </c>
      <c r="B51" s="328">
        <v>41388</v>
      </c>
      <c r="C51" s="335">
        <v>40</v>
      </c>
      <c r="E51" s="205" t="s">
        <v>541</v>
      </c>
      <c r="F51" s="506" t="s">
        <v>73</v>
      </c>
      <c r="G51" s="345"/>
    </row>
    <row r="52" spans="1:7" x14ac:dyDescent="0.25">
      <c r="A52" s="44" t="s">
        <v>124</v>
      </c>
      <c r="B52" s="328">
        <v>41393</v>
      </c>
      <c r="D52" s="472">
        <v>36</v>
      </c>
      <c r="E52" s="360" t="s">
        <v>542</v>
      </c>
      <c r="F52" s="16" t="s">
        <v>124</v>
      </c>
    </row>
    <row r="53" spans="1:7" hidden="1" x14ac:dyDescent="0.25">
      <c r="A53" s="694" t="s">
        <v>343</v>
      </c>
      <c r="B53" s="328">
        <v>41394</v>
      </c>
      <c r="C53" s="335">
        <v>8.23</v>
      </c>
      <c r="E53" s="503" t="s">
        <v>543</v>
      </c>
      <c r="F53" s="16" t="s">
        <v>29</v>
      </c>
    </row>
    <row r="54" spans="1:7" x14ac:dyDescent="0.25">
      <c r="A54" s="44" t="s">
        <v>11</v>
      </c>
      <c r="B54" s="328">
        <v>41395</v>
      </c>
      <c r="C54" s="335">
        <v>15</v>
      </c>
      <c r="E54" s="205" t="s">
        <v>544</v>
      </c>
      <c r="F54" s="344" t="s">
        <v>73</v>
      </c>
      <c r="G54" s="345"/>
    </row>
    <row r="55" spans="1:7" x14ac:dyDescent="0.25">
      <c r="A55" s="44" t="s">
        <v>16</v>
      </c>
      <c r="B55" s="328">
        <v>41395</v>
      </c>
      <c r="C55" s="335">
        <v>26</v>
      </c>
      <c r="E55" s="205" t="s">
        <v>545</v>
      </c>
      <c r="F55" s="344" t="s">
        <v>73</v>
      </c>
      <c r="G55" s="345"/>
    </row>
    <row r="56" spans="1:7" x14ac:dyDescent="0.25">
      <c r="A56" s="44" t="s">
        <v>40</v>
      </c>
      <c r="B56" s="328">
        <v>41398</v>
      </c>
      <c r="C56" s="335">
        <v>20</v>
      </c>
      <c r="E56" s="205" t="s">
        <v>554</v>
      </c>
      <c r="F56" s="344" t="s">
        <v>73</v>
      </c>
      <c r="G56" s="345"/>
    </row>
    <row r="57" spans="1:7" x14ac:dyDescent="0.25">
      <c r="A57" s="44" t="s">
        <v>124</v>
      </c>
      <c r="B57" s="328">
        <v>41400</v>
      </c>
      <c r="D57" s="472">
        <v>36</v>
      </c>
      <c r="E57" s="360" t="s">
        <v>546</v>
      </c>
      <c r="F57" s="16" t="s">
        <v>124</v>
      </c>
    </row>
    <row r="58" spans="1:7" x14ac:dyDescent="0.25">
      <c r="A58" s="44" t="s">
        <v>124</v>
      </c>
      <c r="B58" s="328">
        <v>41407</v>
      </c>
      <c r="D58" s="472">
        <v>36</v>
      </c>
      <c r="E58" s="360" t="s">
        <v>547</v>
      </c>
      <c r="F58" s="16" t="s">
        <v>124</v>
      </c>
    </row>
    <row r="59" spans="1:7" x14ac:dyDescent="0.25">
      <c r="A59" s="44" t="s">
        <v>10</v>
      </c>
      <c r="B59" s="328">
        <v>41408</v>
      </c>
      <c r="C59" s="335">
        <v>30</v>
      </c>
      <c r="E59" s="205" t="s">
        <v>548</v>
      </c>
      <c r="F59" s="212" t="s">
        <v>29</v>
      </c>
      <c r="G59" s="345"/>
    </row>
    <row r="60" spans="1:7" x14ac:dyDescent="0.25">
      <c r="A60" s="44" t="s">
        <v>124</v>
      </c>
      <c r="B60" s="328">
        <v>41414</v>
      </c>
      <c r="D60" s="472">
        <v>36</v>
      </c>
      <c r="E60" s="360" t="s">
        <v>550</v>
      </c>
      <c r="F60" s="212" t="s">
        <v>124</v>
      </c>
      <c r="G60" s="345"/>
    </row>
    <row r="61" spans="1:7" x14ac:dyDescent="0.25">
      <c r="A61" s="44" t="s">
        <v>13</v>
      </c>
      <c r="B61" s="328">
        <v>41415</v>
      </c>
      <c r="C61" s="534">
        <v>25</v>
      </c>
      <c r="E61" s="205" t="s">
        <v>551</v>
      </c>
      <c r="F61" s="212" t="s">
        <v>73</v>
      </c>
      <c r="G61" s="345"/>
    </row>
    <row r="62" spans="1:7" x14ac:dyDescent="0.25">
      <c r="A62" s="44" t="s">
        <v>9</v>
      </c>
      <c r="B62" s="328">
        <v>41417</v>
      </c>
      <c r="C62" s="534">
        <v>20</v>
      </c>
      <c r="E62" s="205" t="s">
        <v>552</v>
      </c>
      <c r="F62" s="212" t="s">
        <v>73</v>
      </c>
      <c r="G62" s="345"/>
    </row>
    <row r="63" spans="1:7" x14ac:dyDescent="0.25">
      <c r="A63" s="44" t="s">
        <v>14</v>
      </c>
      <c r="B63" s="328">
        <v>41419</v>
      </c>
      <c r="C63" s="335">
        <v>20</v>
      </c>
      <c r="E63" s="205" t="s">
        <v>549</v>
      </c>
      <c r="F63" s="63" t="s">
        <v>29</v>
      </c>
      <c r="G63" s="345"/>
    </row>
    <row r="64" spans="1:7" x14ac:dyDescent="0.25">
      <c r="A64" s="44" t="s">
        <v>124</v>
      </c>
      <c r="B64" s="328">
        <v>41421</v>
      </c>
      <c r="D64" s="472">
        <v>36</v>
      </c>
      <c r="E64" s="360" t="s">
        <v>553</v>
      </c>
      <c r="F64" s="212" t="s">
        <v>124</v>
      </c>
      <c r="G64" s="345"/>
    </row>
    <row r="65" spans="1:8" x14ac:dyDescent="0.25">
      <c r="A65" s="568" t="s">
        <v>343</v>
      </c>
      <c r="B65" s="328">
        <v>41422</v>
      </c>
      <c r="C65" s="335">
        <v>11.67</v>
      </c>
      <c r="E65" s="503" t="s">
        <v>557</v>
      </c>
      <c r="F65" s="212" t="s">
        <v>29</v>
      </c>
      <c r="G65" s="345"/>
    </row>
    <row r="66" spans="1:8" x14ac:dyDescent="0.25">
      <c r="A66" s="44" t="s">
        <v>8</v>
      </c>
      <c r="B66" s="328">
        <v>41423</v>
      </c>
      <c r="C66" s="335">
        <v>30</v>
      </c>
      <c r="E66" s="205" t="s">
        <v>555</v>
      </c>
      <c r="F66" s="63" t="s">
        <v>73</v>
      </c>
      <c r="G66" s="345"/>
    </row>
    <row r="67" spans="1:8" x14ac:dyDescent="0.25">
      <c r="A67" s="44" t="s">
        <v>124</v>
      </c>
      <c r="B67" s="328">
        <v>41428</v>
      </c>
      <c r="D67" s="472">
        <v>36</v>
      </c>
      <c r="E67" s="360" t="s">
        <v>559</v>
      </c>
      <c r="F67" s="63" t="s">
        <v>124</v>
      </c>
      <c r="G67" s="345"/>
    </row>
    <row r="68" spans="1:8" x14ac:dyDescent="0.25">
      <c r="A68" s="44" t="s">
        <v>40</v>
      </c>
      <c r="B68" s="328">
        <v>41429</v>
      </c>
      <c r="C68" s="335">
        <v>20</v>
      </c>
      <c r="E68" s="205" t="s">
        <v>556</v>
      </c>
      <c r="F68" s="212" t="s">
        <v>73</v>
      </c>
      <c r="G68" s="345"/>
    </row>
    <row r="69" spans="1:8" x14ac:dyDescent="0.25">
      <c r="A69" s="44" t="s">
        <v>12</v>
      </c>
      <c r="B69" s="328">
        <v>41429</v>
      </c>
      <c r="C69" s="335">
        <v>25</v>
      </c>
      <c r="E69" s="205" t="s">
        <v>558</v>
      </c>
      <c r="F69" s="344" t="s">
        <v>73</v>
      </c>
      <c r="G69" s="345"/>
    </row>
    <row r="70" spans="1:8" x14ac:dyDescent="0.25">
      <c r="A70" s="44" t="s">
        <v>124</v>
      </c>
      <c r="B70" s="328">
        <v>41435</v>
      </c>
      <c r="D70" s="472">
        <v>36</v>
      </c>
      <c r="E70" s="360" t="s">
        <v>563</v>
      </c>
      <c r="F70" s="16" t="s">
        <v>124</v>
      </c>
    </row>
    <row r="71" spans="1:8" x14ac:dyDescent="0.25">
      <c r="A71" s="44" t="s">
        <v>10</v>
      </c>
      <c r="B71" s="328">
        <v>41440</v>
      </c>
      <c r="C71" s="335">
        <v>20</v>
      </c>
      <c r="E71" s="63" t="s">
        <v>562</v>
      </c>
      <c r="F71" s="16" t="s">
        <v>29</v>
      </c>
    </row>
    <row r="72" spans="1:8" x14ac:dyDescent="0.25">
      <c r="A72" s="44" t="s">
        <v>16</v>
      </c>
      <c r="B72" s="328">
        <v>41442</v>
      </c>
      <c r="C72" s="335">
        <v>10</v>
      </c>
      <c r="E72" s="205" t="s">
        <v>561</v>
      </c>
      <c r="F72" s="16" t="s">
        <v>29</v>
      </c>
    </row>
    <row r="73" spans="1:8" ht="14.25" customHeight="1" x14ac:dyDescent="0.25">
      <c r="A73" s="44" t="s">
        <v>124</v>
      </c>
      <c r="B73" s="328">
        <v>41442</v>
      </c>
      <c r="D73" s="472">
        <v>6</v>
      </c>
      <c r="E73" s="360" t="s">
        <v>569</v>
      </c>
      <c r="F73" s="212" t="s">
        <v>124</v>
      </c>
      <c r="G73" s="345">
        <v>49</v>
      </c>
      <c r="H73" s="47" t="s">
        <v>573</v>
      </c>
    </row>
    <row r="74" spans="1:8" x14ac:dyDescent="0.25">
      <c r="A74" s="44" t="s">
        <v>124</v>
      </c>
      <c r="B74" s="328">
        <v>41442</v>
      </c>
      <c r="D74" s="472">
        <v>30</v>
      </c>
      <c r="E74" s="360" t="s">
        <v>570</v>
      </c>
      <c r="F74" s="212" t="s">
        <v>124</v>
      </c>
      <c r="G74" s="345">
        <v>50</v>
      </c>
      <c r="H74" s="47" t="s">
        <v>574</v>
      </c>
    </row>
    <row r="75" spans="1:8" x14ac:dyDescent="0.25">
      <c r="A75" s="44" t="s">
        <v>7</v>
      </c>
      <c r="B75" s="328">
        <v>41447</v>
      </c>
      <c r="C75" s="335">
        <v>20</v>
      </c>
      <c r="E75" s="205" t="s">
        <v>566</v>
      </c>
      <c r="F75" s="16" t="s">
        <v>29</v>
      </c>
    </row>
    <row r="76" spans="1:8" x14ac:dyDescent="0.25">
      <c r="A76" s="44" t="s">
        <v>16</v>
      </c>
      <c r="B76" s="328">
        <v>41449</v>
      </c>
      <c r="C76" s="335">
        <v>20</v>
      </c>
      <c r="E76" s="205" t="s">
        <v>567</v>
      </c>
      <c r="F76" s="212" t="s">
        <v>29</v>
      </c>
      <c r="G76" s="345"/>
    </row>
    <row r="77" spans="1:8" x14ac:dyDescent="0.25">
      <c r="A77" s="44" t="s">
        <v>124</v>
      </c>
      <c r="B77" s="328">
        <v>41449</v>
      </c>
      <c r="D77" s="472">
        <v>6</v>
      </c>
      <c r="E77" s="360" t="s">
        <v>571</v>
      </c>
      <c r="F77" s="16" t="s">
        <v>124</v>
      </c>
      <c r="G77" s="47">
        <v>51</v>
      </c>
      <c r="H77" s="47" t="s">
        <v>575</v>
      </c>
    </row>
    <row r="78" spans="1:8" x14ac:dyDescent="0.25">
      <c r="A78" s="44" t="s">
        <v>124</v>
      </c>
      <c r="B78" s="328">
        <v>41449</v>
      </c>
      <c r="D78" s="472">
        <v>30</v>
      </c>
      <c r="E78" s="360" t="s">
        <v>572</v>
      </c>
      <c r="F78" s="212" t="s">
        <v>124</v>
      </c>
      <c r="G78" s="345">
        <v>52</v>
      </c>
      <c r="H78" s="47" t="s">
        <v>576</v>
      </c>
    </row>
    <row r="79" spans="1:8" ht="15.75" x14ac:dyDescent="0.25">
      <c r="A79" s="538" t="s">
        <v>560</v>
      </c>
      <c r="B79" s="539">
        <v>41450</v>
      </c>
      <c r="C79" s="540"/>
      <c r="D79" s="541"/>
      <c r="E79" s="512" t="s">
        <v>578</v>
      </c>
      <c r="F79" s="511" t="s">
        <v>73</v>
      </c>
      <c r="G79" s="519"/>
    </row>
    <row r="80" spans="1:8" x14ac:dyDescent="0.25">
      <c r="A80" s="44" t="s">
        <v>9</v>
      </c>
      <c r="B80" s="328">
        <v>41450</v>
      </c>
      <c r="C80" s="335">
        <v>20</v>
      </c>
      <c r="E80" s="205" t="s">
        <v>577</v>
      </c>
      <c r="F80" s="16" t="s">
        <v>73</v>
      </c>
    </row>
    <row r="81" spans="1:8" x14ac:dyDescent="0.25">
      <c r="A81" s="44" t="s">
        <v>5</v>
      </c>
      <c r="B81" s="328">
        <v>41452</v>
      </c>
      <c r="C81" s="335">
        <v>39</v>
      </c>
      <c r="E81" s="205" t="s">
        <v>579</v>
      </c>
      <c r="F81" s="16" t="s">
        <v>73</v>
      </c>
    </row>
    <row r="82" spans="1:8" x14ac:dyDescent="0.25">
      <c r="A82" s="44" t="s">
        <v>14</v>
      </c>
      <c r="B82" s="328">
        <v>41453</v>
      </c>
      <c r="C82" s="335">
        <v>46</v>
      </c>
      <c r="E82" s="205" t="s">
        <v>580</v>
      </c>
      <c r="F82" s="16" t="s">
        <v>29</v>
      </c>
    </row>
    <row r="83" spans="1:8" x14ac:dyDescent="0.25">
      <c r="A83" s="44" t="s">
        <v>124</v>
      </c>
      <c r="B83" s="328">
        <v>41456</v>
      </c>
      <c r="D83" s="472">
        <v>6</v>
      </c>
      <c r="E83" s="360" t="s">
        <v>586</v>
      </c>
      <c r="F83" s="16" t="s">
        <v>124</v>
      </c>
      <c r="G83" s="47">
        <v>53</v>
      </c>
      <c r="H83" s="47" t="s">
        <v>581</v>
      </c>
    </row>
    <row r="84" spans="1:8" x14ac:dyDescent="0.25">
      <c r="A84" s="44" t="s">
        <v>124</v>
      </c>
      <c r="B84" s="328">
        <v>41456</v>
      </c>
      <c r="D84" s="472">
        <v>30</v>
      </c>
      <c r="E84" s="360" t="s">
        <v>585</v>
      </c>
      <c r="F84" s="212" t="s">
        <v>124</v>
      </c>
      <c r="G84" s="345">
        <v>54</v>
      </c>
      <c r="H84" s="47" t="s">
        <v>582</v>
      </c>
    </row>
    <row r="85" spans="1:8" x14ac:dyDescent="0.25">
      <c r="A85" s="44" t="s">
        <v>40</v>
      </c>
      <c r="B85" s="328">
        <v>41459</v>
      </c>
      <c r="C85" s="335">
        <v>20</v>
      </c>
      <c r="E85" s="205" t="s">
        <v>583</v>
      </c>
      <c r="F85" s="16" t="s">
        <v>73</v>
      </c>
    </row>
    <row r="86" spans="1:8" ht="15.75" x14ac:dyDescent="0.25">
      <c r="A86" s="538" t="s">
        <v>39</v>
      </c>
      <c r="B86" s="539">
        <v>41460</v>
      </c>
      <c r="C86" s="540">
        <v>62.76</v>
      </c>
      <c r="D86" s="541"/>
      <c r="E86" s="542" t="s">
        <v>584</v>
      </c>
      <c r="F86" s="543" t="s">
        <v>73</v>
      </c>
      <c r="G86" s="544"/>
    </row>
    <row r="87" spans="1:8" x14ac:dyDescent="0.25">
      <c r="A87" s="44" t="s">
        <v>124</v>
      </c>
      <c r="B87" s="328">
        <v>41464</v>
      </c>
      <c r="D87" s="472">
        <v>6</v>
      </c>
      <c r="E87" s="360" t="s">
        <v>587</v>
      </c>
      <c r="F87" s="212" t="s">
        <v>124</v>
      </c>
      <c r="G87" s="345">
        <v>55</v>
      </c>
      <c r="H87" s="47" t="s">
        <v>589</v>
      </c>
    </row>
    <row r="88" spans="1:8" x14ac:dyDescent="0.25">
      <c r="A88" s="44" t="s">
        <v>124</v>
      </c>
      <c r="B88" s="328">
        <v>41464</v>
      </c>
      <c r="D88" s="472">
        <v>30</v>
      </c>
      <c r="E88" s="360" t="s">
        <v>588</v>
      </c>
      <c r="F88" s="16" t="s">
        <v>124</v>
      </c>
      <c r="G88" s="47">
        <v>56</v>
      </c>
      <c r="H88" s="47" t="s">
        <v>590</v>
      </c>
    </row>
    <row r="89" spans="1:8" x14ac:dyDescent="0.25">
      <c r="A89" s="44" t="s">
        <v>8</v>
      </c>
      <c r="B89" s="328">
        <v>41466</v>
      </c>
      <c r="C89" s="335">
        <v>30</v>
      </c>
      <c r="E89" s="205" t="s">
        <v>592</v>
      </c>
      <c r="F89" s="212" t="s">
        <v>73</v>
      </c>
      <c r="G89" s="345"/>
    </row>
    <row r="90" spans="1:8" x14ac:dyDescent="0.25">
      <c r="A90" s="44" t="s">
        <v>12</v>
      </c>
      <c r="B90" s="328">
        <v>41467</v>
      </c>
      <c r="C90" s="335">
        <v>26</v>
      </c>
      <c r="E90" s="205" t="s">
        <v>591</v>
      </c>
      <c r="F90" s="16" t="s">
        <v>73</v>
      </c>
    </row>
    <row r="91" spans="1:8" x14ac:dyDescent="0.25">
      <c r="A91" s="44" t="s">
        <v>124</v>
      </c>
      <c r="B91" s="328">
        <v>41470</v>
      </c>
      <c r="D91" s="472">
        <v>6</v>
      </c>
      <c r="E91" s="360" t="s">
        <v>593</v>
      </c>
      <c r="F91" s="16" t="s">
        <v>124</v>
      </c>
      <c r="G91" s="47">
        <v>57</v>
      </c>
      <c r="H91" s="47" t="s">
        <v>595</v>
      </c>
    </row>
    <row r="92" spans="1:8" x14ac:dyDescent="0.25">
      <c r="A92" s="44" t="s">
        <v>124</v>
      </c>
      <c r="B92" s="328">
        <v>41470</v>
      </c>
      <c r="D92" s="472">
        <v>30</v>
      </c>
      <c r="E92" s="360" t="s">
        <v>594</v>
      </c>
      <c r="F92" s="212" t="s">
        <v>124</v>
      </c>
      <c r="G92" s="345">
        <v>58</v>
      </c>
      <c r="H92" s="47" t="s">
        <v>596</v>
      </c>
    </row>
    <row r="93" spans="1:8" x14ac:dyDescent="0.25">
      <c r="A93" s="44" t="s">
        <v>6</v>
      </c>
      <c r="B93" s="328">
        <v>41476</v>
      </c>
      <c r="C93" s="335">
        <v>80</v>
      </c>
      <c r="E93" s="205" t="s">
        <v>597</v>
      </c>
      <c r="F93" s="16" t="s">
        <v>29</v>
      </c>
    </row>
    <row r="94" spans="1:8" x14ac:dyDescent="0.25">
      <c r="A94" s="44" t="s">
        <v>124</v>
      </c>
      <c r="B94" s="328">
        <v>41478</v>
      </c>
      <c r="D94" s="472">
        <v>6</v>
      </c>
      <c r="E94" s="360" t="s">
        <v>598</v>
      </c>
      <c r="F94" s="16" t="s">
        <v>124</v>
      </c>
      <c r="G94" s="47">
        <v>59</v>
      </c>
      <c r="H94" s="47" t="s">
        <v>600</v>
      </c>
    </row>
    <row r="95" spans="1:8" x14ac:dyDescent="0.25">
      <c r="A95" s="44" t="s">
        <v>124</v>
      </c>
      <c r="B95" s="328">
        <v>41478</v>
      </c>
      <c r="D95" s="472">
        <v>30</v>
      </c>
      <c r="E95" s="360" t="s">
        <v>599</v>
      </c>
      <c r="F95" s="212" t="s">
        <v>124</v>
      </c>
      <c r="G95" s="345">
        <v>60</v>
      </c>
      <c r="H95" s="47" t="s">
        <v>601</v>
      </c>
    </row>
    <row r="96" spans="1:8" x14ac:dyDescent="0.25">
      <c r="A96" s="552" t="s">
        <v>9</v>
      </c>
      <c r="B96" s="328">
        <v>41479</v>
      </c>
      <c r="C96" s="335">
        <v>16</v>
      </c>
      <c r="E96" s="205" t="s">
        <v>602</v>
      </c>
      <c r="F96" s="16" t="s">
        <v>73</v>
      </c>
    </row>
    <row r="97" spans="1:8" x14ac:dyDescent="0.25">
      <c r="A97" s="44" t="s">
        <v>13</v>
      </c>
      <c r="B97" s="328">
        <v>41481</v>
      </c>
      <c r="C97" s="335">
        <v>26</v>
      </c>
      <c r="E97" s="63" t="s">
        <v>605</v>
      </c>
      <c r="F97" s="569" t="s">
        <v>73</v>
      </c>
      <c r="G97" s="345"/>
    </row>
    <row r="98" spans="1:8" x14ac:dyDescent="0.25">
      <c r="A98" s="567" t="s">
        <v>343</v>
      </c>
      <c r="B98" s="328">
        <v>41484</v>
      </c>
      <c r="C98" s="335">
        <v>104.73</v>
      </c>
      <c r="E98" s="503" t="s">
        <v>617</v>
      </c>
      <c r="F98" s="212" t="s">
        <v>29</v>
      </c>
      <c r="G98" s="345"/>
      <c r="H98" s="47" t="s">
        <v>606</v>
      </c>
    </row>
    <row r="99" spans="1:8" x14ac:dyDescent="0.25">
      <c r="A99" s="44" t="s">
        <v>124</v>
      </c>
      <c r="B99" s="328">
        <v>41484</v>
      </c>
      <c r="D99" s="472">
        <v>6</v>
      </c>
      <c r="E99" s="360" t="s">
        <v>603</v>
      </c>
      <c r="F99" s="16" t="s">
        <v>124</v>
      </c>
      <c r="G99" s="47">
        <v>61</v>
      </c>
      <c r="H99" s="47" t="s">
        <v>607</v>
      </c>
    </row>
    <row r="100" spans="1:8" x14ac:dyDescent="0.25">
      <c r="A100" s="44" t="s">
        <v>124</v>
      </c>
      <c r="B100" s="328">
        <v>41484</v>
      </c>
      <c r="D100" s="472">
        <v>30</v>
      </c>
      <c r="E100" s="360" t="s">
        <v>604</v>
      </c>
      <c r="F100" s="212" t="s">
        <v>124</v>
      </c>
      <c r="G100" s="345">
        <v>62</v>
      </c>
      <c r="H100" s="47" t="s">
        <v>608</v>
      </c>
    </row>
    <row r="101" spans="1:8" x14ac:dyDescent="0.25">
      <c r="A101" s="44" t="s">
        <v>7</v>
      </c>
      <c r="B101" s="328">
        <v>41484</v>
      </c>
      <c r="C101" s="472">
        <v>50</v>
      </c>
      <c r="E101" s="205" t="s">
        <v>609</v>
      </c>
      <c r="F101" s="212" t="s">
        <v>73</v>
      </c>
      <c r="G101" s="345"/>
    </row>
    <row r="102" spans="1:8" x14ac:dyDescent="0.25">
      <c r="A102" s="552" t="s">
        <v>16</v>
      </c>
      <c r="B102" s="328">
        <v>41486</v>
      </c>
      <c r="C102" s="335">
        <v>22</v>
      </c>
      <c r="E102" s="205" t="s">
        <v>610</v>
      </c>
      <c r="F102" s="63" t="s">
        <v>73</v>
      </c>
      <c r="G102" s="345"/>
    </row>
    <row r="103" spans="1:8" x14ac:dyDescent="0.25">
      <c r="A103" s="459" t="s">
        <v>124</v>
      </c>
      <c r="B103" s="328">
        <v>41491</v>
      </c>
      <c r="D103" s="472">
        <v>6</v>
      </c>
      <c r="E103" s="360" t="s">
        <v>611</v>
      </c>
      <c r="F103" s="16" t="s">
        <v>124</v>
      </c>
      <c r="G103" s="47">
        <v>63</v>
      </c>
      <c r="H103" s="47" t="s">
        <v>616</v>
      </c>
    </row>
    <row r="104" spans="1:8" x14ac:dyDescent="0.25">
      <c r="A104" s="44" t="s">
        <v>124</v>
      </c>
      <c r="B104" s="328">
        <v>41491</v>
      </c>
      <c r="D104" s="472">
        <v>30</v>
      </c>
      <c r="E104" s="360" t="s">
        <v>612</v>
      </c>
      <c r="F104" s="212" t="s">
        <v>124</v>
      </c>
      <c r="G104" s="345">
        <v>64</v>
      </c>
      <c r="H104" s="47" t="s">
        <v>615</v>
      </c>
    </row>
    <row r="105" spans="1:8" x14ac:dyDescent="0.25">
      <c r="A105" s="552" t="s">
        <v>40</v>
      </c>
      <c r="B105" s="328">
        <v>41493</v>
      </c>
      <c r="C105" s="335">
        <v>39</v>
      </c>
      <c r="E105" s="205" t="s">
        <v>613</v>
      </c>
      <c r="F105" s="212" t="s">
        <v>73</v>
      </c>
      <c r="G105" s="345"/>
    </row>
    <row r="106" spans="1:8" x14ac:dyDescent="0.25">
      <c r="A106" s="44" t="s">
        <v>14</v>
      </c>
      <c r="B106" s="328">
        <v>41494</v>
      </c>
      <c r="C106" s="335">
        <v>20</v>
      </c>
      <c r="E106" s="205" t="s">
        <v>614</v>
      </c>
      <c r="F106" s="63" t="s">
        <v>29</v>
      </c>
      <c r="G106" s="345"/>
    </row>
    <row r="107" spans="1:8" x14ac:dyDescent="0.25">
      <c r="A107" s="568" t="s">
        <v>343</v>
      </c>
      <c r="B107" s="328">
        <v>41498</v>
      </c>
      <c r="C107" s="335">
        <v>10.050000000000001</v>
      </c>
      <c r="E107" s="503" t="s">
        <v>618</v>
      </c>
      <c r="F107" s="212" t="s">
        <v>29</v>
      </c>
      <c r="G107" s="345"/>
      <c r="H107" s="47" t="s">
        <v>615</v>
      </c>
    </row>
    <row r="108" spans="1:8" x14ac:dyDescent="0.25">
      <c r="A108" s="44" t="s">
        <v>124</v>
      </c>
      <c r="B108" s="328">
        <v>41498</v>
      </c>
      <c r="D108" s="472">
        <v>6</v>
      </c>
      <c r="E108" s="360" t="s">
        <v>621</v>
      </c>
      <c r="F108" s="212" t="s">
        <v>124</v>
      </c>
      <c r="G108" s="345">
        <v>65</v>
      </c>
      <c r="H108" s="47" t="s">
        <v>619</v>
      </c>
    </row>
    <row r="109" spans="1:8" ht="14.25" customHeight="1" x14ac:dyDescent="0.25">
      <c r="A109" s="44" t="s">
        <v>124</v>
      </c>
      <c r="B109" s="328">
        <v>41498</v>
      </c>
      <c r="D109" s="472">
        <v>30</v>
      </c>
      <c r="E109" s="360" t="s">
        <v>622</v>
      </c>
      <c r="F109" s="212" t="s">
        <v>124</v>
      </c>
      <c r="G109" s="345">
        <v>66</v>
      </c>
      <c r="H109" s="47" t="s">
        <v>620</v>
      </c>
    </row>
    <row r="110" spans="1:8" x14ac:dyDescent="0.25">
      <c r="A110" s="44" t="s">
        <v>124</v>
      </c>
      <c r="B110" s="328">
        <v>41509</v>
      </c>
      <c r="D110" s="472">
        <v>6</v>
      </c>
      <c r="E110" s="360" t="s">
        <v>623</v>
      </c>
      <c r="F110" s="212" t="s">
        <v>124</v>
      </c>
      <c r="G110" s="345">
        <v>67</v>
      </c>
      <c r="H110" s="47" t="s">
        <v>625</v>
      </c>
    </row>
    <row r="111" spans="1:8" x14ac:dyDescent="0.25">
      <c r="A111" s="44" t="s">
        <v>124</v>
      </c>
      <c r="B111" s="328">
        <v>41509</v>
      </c>
      <c r="D111" s="472">
        <v>30</v>
      </c>
      <c r="E111" s="360" t="s">
        <v>624</v>
      </c>
      <c r="F111" s="212" t="s">
        <v>124</v>
      </c>
      <c r="G111" s="345">
        <v>68</v>
      </c>
      <c r="H111" s="47" t="s">
        <v>626</v>
      </c>
    </row>
    <row r="112" spans="1:8" x14ac:dyDescent="0.25">
      <c r="A112" s="44" t="s">
        <v>124</v>
      </c>
      <c r="B112" s="328">
        <v>41512</v>
      </c>
      <c r="D112" s="472">
        <v>6</v>
      </c>
      <c r="E112" s="360" t="s">
        <v>627</v>
      </c>
      <c r="F112" s="212" t="s">
        <v>124</v>
      </c>
      <c r="G112" s="345">
        <v>69</v>
      </c>
      <c r="H112" s="47" t="s">
        <v>630</v>
      </c>
    </row>
    <row r="113" spans="1:8" x14ac:dyDescent="0.25">
      <c r="A113" s="44" t="s">
        <v>124</v>
      </c>
      <c r="B113" s="328">
        <v>41512</v>
      </c>
      <c r="D113" s="472">
        <v>30</v>
      </c>
      <c r="E113" s="360" t="s">
        <v>628</v>
      </c>
      <c r="F113" s="212" t="s">
        <v>124</v>
      </c>
      <c r="G113" s="345">
        <v>70</v>
      </c>
      <c r="H113" s="47" t="s">
        <v>629</v>
      </c>
    </row>
    <row r="114" spans="1:8" x14ac:dyDescent="0.25">
      <c r="A114" s="44" t="s">
        <v>12</v>
      </c>
      <c r="B114" s="328">
        <v>41513</v>
      </c>
      <c r="C114" s="335">
        <v>27</v>
      </c>
      <c r="E114" s="63" t="s">
        <v>631</v>
      </c>
      <c r="F114" s="63" t="s">
        <v>73</v>
      </c>
      <c r="G114" s="345"/>
    </row>
    <row r="115" spans="1:8" x14ac:dyDescent="0.25">
      <c r="A115" s="44" t="s">
        <v>8</v>
      </c>
      <c r="B115" s="328">
        <v>41516</v>
      </c>
      <c r="C115" s="335">
        <v>20</v>
      </c>
      <c r="E115" s="205" t="s">
        <v>632</v>
      </c>
      <c r="F115" s="212" t="s">
        <v>29</v>
      </c>
      <c r="G115" s="345"/>
    </row>
    <row r="116" spans="1:8" x14ac:dyDescent="0.25">
      <c r="A116" s="568" t="s">
        <v>343</v>
      </c>
      <c r="B116" s="328">
        <v>41516</v>
      </c>
      <c r="C116" s="335">
        <v>7.95</v>
      </c>
      <c r="E116" s="597" t="s">
        <v>633</v>
      </c>
      <c r="F116" s="212" t="s">
        <v>29</v>
      </c>
      <c r="G116" s="345"/>
    </row>
    <row r="117" spans="1:8" x14ac:dyDescent="0.25">
      <c r="A117" s="44" t="s">
        <v>124</v>
      </c>
      <c r="B117" s="328">
        <v>41519</v>
      </c>
      <c r="D117" s="472">
        <v>6</v>
      </c>
      <c r="E117" s="360" t="s">
        <v>635</v>
      </c>
      <c r="F117" s="212" t="s">
        <v>124</v>
      </c>
      <c r="G117" s="345">
        <v>71</v>
      </c>
      <c r="H117" s="47" t="s">
        <v>660</v>
      </c>
    </row>
    <row r="118" spans="1:8" x14ac:dyDescent="0.25">
      <c r="A118" s="44" t="s">
        <v>124</v>
      </c>
      <c r="B118" s="328">
        <v>41519</v>
      </c>
      <c r="D118" s="472">
        <v>30</v>
      </c>
      <c r="E118" s="360" t="s">
        <v>634</v>
      </c>
      <c r="F118" s="212" t="s">
        <v>124</v>
      </c>
      <c r="G118" s="345">
        <v>72</v>
      </c>
      <c r="H118" s="47" t="s">
        <v>636</v>
      </c>
    </row>
    <row r="119" spans="1:8" x14ac:dyDescent="0.25">
      <c r="A119" s="44" t="s">
        <v>15</v>
      </c>
      <c r="B119" s="328">
        <v>41521</v>
      </c>
      <c r="C119" s="335">
        <v>40</v>
      </c>
      <c r="E119" s="63" t="s">
        <v>637</v>
      </c>
      <c r="F119" s="63" t="s">
        <v>73</v>
      </c>
      <c r="G119" s="345"/>
    </row>
    <row r="120" spans="1:8" x14ac:dyDescent="0.25">
      <c r="A120" s="596" t="s">
        <v>343</v>
      </c>
      <c r="B120" s="328">
        <v>41526</v>
      </c>
      <c r="C120" s="335">
        <v>8.0299999999999994</v>
      </c>
      <c r="E120" s="597" t="s">
        <v>633</v>
      </c>
      <c r="F120" s="53" t="s">
        <v>29</v>
      </c>
      <c r="G120" s="345"/>
    </row>
    <row r="121" spans="1:8" x14ac:dyDescent="0.25">
      <c r="A121" s="44" t="s">
        <v>124</v>
      </c>
      <c r="B121" s="328">
        <v>41526</v>
      </c>
      <c r="D121" s="472">
        <v>6</v>
      </c>
      <c r="E121" s="360" t="s">
        <v>640</v>
      </c>
      <c r="F121" s="212" t="s">
        <v>124</v>
      </c>
      <c r="G121" s="345">
        <v>73</v>
      </c>
      <c r="H121" s="47" t="s">
        <v>638</v>
      </c>
    </row>
    <row r="122" spans="1:8" x14ac:dyDescent="0.25">
      <c r="A122" s="44" t="s">
        <v>124</v>
      </c>
      <c r="B122" s="328">
        <v>41526</v>
      </c>
      <c r="D122" s="472">
        <v>30</v>
      </c>
      <c r="E122" s="360" t="s">
        <v>641</v>
      </c>
      <c r="F122" s="212" t="s">
        <v>124</v>
      </c>
      <c r="G122" s="345">
        <v>74</v>
      </c>
      <c r="H122" s="47" t="s">
        <v>639</v>
      </c>
    </row>
    <row r="123" spans="1:8" x14ac:dyDescent="0.25">
      <c r="A123" s="44" t="s">
        <v>124</v>
      </c>
      <c r="B123" s="328">
        <v>41526</v>
      </c>
      <c r="D123" s="472">
        <v>6</v>
      </c>
      <c r="E123" s="360" t="s">
        <v>642</v>
      </c>
      <c r="F123" s="212" t="s">
        <v>124</v>
      </c>
      <c r="G123" s="345">
        <v>75</v>
      </c>
      <c r="H123" s="47" t="s">
        <v>645</v>
      </c>
    </row>
    <row r="124" spans="1:8" x14ac:dyDescent="0.25">
      <c r="A124" s="44" t="s">
        <v>124</v>
      </c>
      <c r="B124" s="328">
        <v>41526</v>
      </c>
      <c r="D124" s="472">
        <v>30</v>
      </c>
      <c r="E124" s="360" t="s">
        <v>643</v>
      </c>
      <c r="F124" s="212" t="s">
        <v>124</v>
      </c>
      <c r="G124" s="345">
        <v>76</v>
      </c>
      <c r="H124" s="47" t="s">
        <v>646</v>
      </c>
    </row>
    <row r="125" spans="1:8" x14ac:dyDescent="0.25">
      <c r="A125" s="44" t="s">
        <v>5</v>
      </c>
      <c r="B125" s="328">
        <v>41534</v>
      </c>
      <c r="C125" s="335">
        <v>40</v>
      </c>
      <c r="E125" s="63" t="s">
        <v>644</v>
      </c>
      <c r="F125" s="63" t="s">
        <v>29</v>
      </c>
      <c r="G125" s="345"/>
    </row>
    <row r="126" spans="1:8" x14ac:dyDescent="0.25">
      <c r="A126" s="44" t="s">
        <v>11</v>
      </c>
      <c r="B126" s="328">
        <v>41539</v>
      </c>
      <c r="C126" s="335">
        <v>52</v>
      </c>
      <c r="E126" s="63" t="s">
        <v>647</v>
      </c>
      <c r="F126" s="63" t="s">
        <v>29</v>
      </c>
      <c r="G126" s="345"/>
    </row>
    <row r="127" spans="1:8" x14ac:dyDescent="0.25">
      <c r="A127" s="44" t="s">
        <v>124</v>
      </c>
      <c r="B127" s="328">
        <v>41541</v>
      </c>
      <c r="D127" s="472">
        <v>6</v>
      </c>
      <c r="E127" s="360" t="s">
        <v>649</v>
      </c>
      <c r="F127" s="212" t="s">
        <v>124</v>
      </c>
      <c r="G127" s="345">
        <v>77</v>
      </c>
      <c r="H127" s="47" t="s">
        <v>650</v>
      </c>
    </row>
    <row r="128" spans="1:8" x14ac:dyDescent="0.25">
      <c r="A128" s="44" t="s">
        <v>124</v>
      </c>
      <c r="B128" s="328">
        <v>41541</v>
      </c>
      <c r="D128" s="472">
        <v>30</v>
      </c>
      <c r="E128" s="360" t="s">
        <v>648</v>
      </c>
      <c r="F128" s="212" t="s">
        <v>124</v>
      </c>
      <c r="G128" s="345">
        <v>78</v>
      </c>
      <c r="H128" s="47" t="s">
        <v>651</v>
      </c>
    </row>
    <row r="129" spans="1:8" x14ac:dyDescent="0.25">
      <c r="A129" s="44" t="s">
        <v>13</v>
      </c>
      <c r="B129" s="328">
        <v>41541</v>
      </c>
      <c r="C129" s="335">
        <v>40</v>
      </c>
      <c r="E129" s="588" t="s">
        <v>652</v>
      </c>
      <c r="F129" s="63" t="s">
        <v>73</v>
      </c>
      <c r="G129" s="345"/>
    </row>
    <row r="130" spans="1:8" x14ac:dyDescent="0.25">
      <c r="A130" s="44" t="s">
        <v>124</v>
      </c>
      <c r="B130" s="328">
        <v>41548</v>
      </c>
      <c r="D130" s="472">
        <v>6</v>
      </c>
      <c r="E130" s="360" t="s">
        <v>653</v>
      </c>
      <c r="F130" s="212" t="s">
        <v>124</v>
      </c>
      <c r="G130" s="345">
        <v>79</v>
      </c>
      <c r="H130" s="47" t="s">
        <v>655</v>
      </c>
    </row>
    <row r="131" spans="1:8" x14ac:dyDescent="0.25">
      <c r="A131" s="44" t="s">
        <v>124</v>
      </c>
      <c r="B131" s="328">
        <v>41548</v>
      </c>
      <c r="D131" s="472">
        <v>30</v>
      </c>
      <c r="E131" s="360" t="s">
        <v>654</v>
      </c>
      <c r="F131" s="212" t="s">
        <v>124</v>
      </c>
      <c r="G131" s="345">
        <v>80</v>
      </c>
      <c r="H131" s="47" t="s">
        <v>656</v>
      </c>
    </row>
    <row r="132" spans="1:8" x14ac:dyDescent="0.25">
      <c r="A132" s="44" t="s">
        <v>124</v>
      </c>
      <c r="B132" s="328">
        <v>41555</v>
      </c>
      <c r="D132" s="472">
        <v>6</v>
      </c>
      <c r="E132" s="360" t="s">
        <v>658</v>
      </c>
      <c r="F132" s="212" t="s">
        <v>124</v>
      </c>
      <c r="G132" s="345">
        <v>81</v>
      </c>
      <c r="H132" s="47" t="s">
        <v>659</v>
      </c>
    </row>
    <row r="133" spans="1:8" x14ac:dyDescent="0.25">
      <c r="A133" s="44" t="s">
        <v>124</v>
      </c>
      <c r="B133" s="328">
        <v>41555</v>
      </c>
      <c r="D133" s="472">
        <v>30</v>
      </c>
      <c r="E133" s="360" t="s">
        <v>657</v>
      </c>
      <c r="F133" s="212" t="s">
        <v>124</v>
      </c>
      <c r="G133" s="345">
        <v>82</v>
      </c>
      <c r="H133" s="47" t="s">
        <v>661</v>
      </c>
    </row>
    <row r="134" spans="1:8" x14ac:dyDescent="0.25">
      <c r="A134" s="596" t="s">
        <v>343</v>
      </c>
      <c r="B134" s="328">
        <v>41561</v>
      </c>
      <c r="C134" s="335">
        <v>90.46</v>
      </c>
      <c r="E134" s="597" t="s">
        <v>665</v>
      </c>
      <c r="F134" s="502" t="s">
        <v>29</v>
      </c>
      <c r="H134" s="47" t="s">
        <v>664</v>
      </c>
    </row>
    <row r="135" spans="1:8" x14ac:dyDescent="0.25">
      <c r="A135" s="44" t="s">
        <v>124</v>
      </c>
      <c r="B135" s="328">
        <v>41561</v>
      </c>
      <c r="D135" s="472">
        <v>6</v>
      </c>
      <c r="E135" s="360" t="s">
        <v>667</v>
      </c>
      <c r="F135" s="212" t="s">
        <v>124</v>
      </c>
      <c r="G135" s="345">
        <v>83</v>
      </c>
      <c r="H135" s="47" t="s">
        <v>662</v>
      </c>
    </row>
    <row r="136" spans="1:8" x14ac:dyDescent="0.25">
      <c r="A136" s="44" t="s">
        <v>124</v>
      </c>
      <c r="B136" s="328">
        <v>41561</v>
      </c>
      <c r="D136" s="472">
        <v>30</v>
      </c>
      <c r="E136" s="360" t="s">
        <v>668</v>
      </c>
      <c r="F136" s="212" t="s">
        <v>124</v>
      </c>
      <c r="G136" s="345">
        <v>84</v>
      </c>
      <c r="H136" s="47" t="s">
        <v>663</v>
      </c>
    </row>
    <row r="137" spans="1:8" x14ac:dyDescent="0.25">
      <c r="A137" s="44" t="s">
        <v>11</v>
      </c>
      <c r="B137" s="328">
        <v>41568</v>
      </c>
      <c r="C137" s="335">
        <v>20</v>
      </c>
      <c r="E137" s="63" t="s">
        <v>666</v>
      </c>
      <c r="F137" s="63" t="s">
        <v>29</v>
      </c>
      <c r="G137" s="345"/>
    </row>
    <row r="138" spans="1:8" x14ac:dyDescent="0.25">
      <c r="A138" s="44" t="s">
        <v>124</v>
      </c>
      <c r="B138" s="328">
        <v>41569</v>
      </c>
      <c r="D138" s="472">
        <v>6</v>
      </c>
      <c r="E138" s="360" t="s">
        <v>669</v>
      </c>
      <c r="F138" s="212" t="s">
        <v>124</v>
      </c>
      <c r="G138" s="345">
        <v>85</v>
      </c>
      <c r="H138" s="47" t="s">
        <v>671</v>
      </c>
    </row>
    <row r="139" spans="1:8" x14ac:dyDescent="0.25">
      <c r="A139" s="44" t="s">
        <v>124</v>
      </c>
      <c r="B139" s="328">
        <v>41569</v>
      </c>
      <c r="D139" s="472">
        <v>30</v>
      </c>
      <c r="E139" s="360" t="s">
        <v>670</v>
      </c>
      <c r="F139" s="212" t="s">
        <v>124</v>
      </c>
      <c r="G139" s="345">
        <v>86</v>
      </c>
      <c r="H139" s="47" t="s">
        <v>672</v>
      </c>
    </row>
    <row r="140" spans="1:8" x14ac:dyDescent="0.25">
      <c r="A140" s="44" t="s">
        <v>124</v>
      </c>
      <c r="B140" s="328">
        <v>41575</v>
      </c>
      <c r="D140" s="472">
        <v>6</v>
      </c>
      <c r="E140" s="360" t="s">
        <v>673</v>
      </c>
      <c r="F140" s="212" t="s">
        <v>124</v>
      </c>
      <c r="G140" s="345">
        <v>87</v>
      </c>
      <c r="H140" s="47" t="s">
        <v>675</v>
      </c>
    </row>
    <row r="141" spans="1:8" x14ac:dyDescent="0.25">
      <c r="A141" s="44" t="s">
        <v>124</v>
      </c>
      <c r="B141" s="328">
        <v>41575</v>
      </c>
      <c r="D141" s="472">
        <v>30</v>
      </c>
      <c r="E141" s="360" t="s">
        <v>674</v>
      </c>
      <c r="F141" s="212" t="s">
        <v>124</v>
      </c>
      <c r="G141" s="345">
        <v>88</v>
      </c>
      <c r="H141" s="47" t="s">
        <v>676</v>
      </c>
    </row>
    <row r="142" spans="1:8" x14ac:dyDescent="0.25">
      <c r="A142" s="44" t="s">
        <v>8</v>
      </c>
      <c r="B142" s="328">
        <v>41576</v>
      </c>
      <c r="C142" s="335">
        <v>20</v>
      </c>
      <c r="E142" s="63" t="s">
        <v>677</v>
      </c>
      <c r="F142" s="212" t="s">
        <v>73</v>
      </c>
      <c r="G142" s="345"/>
    </row>
    <row r="143" spans="1:8" x14ac:dyDescent="0.25">
      <c r="A143" s="44" t="s">
        <v>14</v>
      </c>
      <c r="B143" s="328">
        <v>41577</v>
      </c>
      <c r="C143" s="335">
        <v>30</v>
      </c>
      <c r="E143" s="63" t="s">
        <v>678</v>
      </c>
      <c r="F143" s="212" t="s">
        <v>29</v>
      </c>
      <c r="G143" s="345"/>
    </row>
    <row r="144" spans="1:8" x14ac:dyDescent="0.25">
      <c r="A144" s="44" t="s">
        <v>124</v>
      </c>
      <c r="B144" s="328">
        <v>41583</v>
      </c>
      <c r="D144" s="472">
        <v>6</v>
      </c>
      <c r="E144" s="360" t="s">
        <v>679</v>
      </c>
      <c r="F144" s="212" t="s">
        <v>124</v>
      </c>
      <c r="G144" s="345">
        <v>89</v>
      </c>
      <c r="H144" s="47" t="s">
        <v>681</v>
      </c>
    </row>
    <row r="145" spans="1:8" x14ac:dyDescent="0.25">
      <c r="A145" s="44" t="s">
        <v>124</v>
      </c>
      <c r="B145" s="328">
        <v>41583</v>
      </c>
      <c r="D145" s="472">
        <v>30</v>
      </c>
      <c r="E145" s="360" t="s">
        <v>680</v>
      </c>
      <c r="F145" s="212" t="s">
        <v>124</v>
      </c>
      <c r="G145" s="345">
        <v>90</v>
      </c>
      <c r="H145" s="47" t="s">
        <v>682</v>
      </c>
    </row>
    <row r="146" spans="1:8" x14ac:dyDescent="0.25">
      <c r="A146" s="44" t="s">
        <v>7</v>
      </c>
      <c r="B146" s="328">
        <v>41584</v>
      </c>
      <c r="C146" s="335">
        <v>6</v>
      </c>
      <c r="E146" s="63" t="s">
        <v>683</v>
      </c>
      <c r="F146" s="212" t="s">
        <v>29</v>
      </c>
      <c r="G146" s="345"/>
    </row>
    <row r="147" spans="1:8" x14ac:dyDescent="0.25">
      <c r="A147" s="568" t="s">
        <v>343</v>
      </c>
      <c r="B147" s="328">
        <v>41589</v>
      </c>
      <c r="C147" s="335">
        <v>17.78</v>
      </c>
      <c r="E147" s="597" t="s">
        <v>684</v>
      </c>
      <c r="F147" s="53" t="s">
        <v>29</v>
      </c>
      <c r="G147" s="345"/>
      <c r="H147" s="47" t="s">
        <v>685</v>
      </c>
    </row>
    <row r="148" spans="1:8" x14ac:dyDescent="0.25">
      <c r="A148" s="44" t="s">
        <v>124</v>
      </c>
      <c r="B148" s="328">
        <v>41589</v>
      </c>
      <c r="D148" s="472">
        <v>6</v>
      </c>
      <c r="E148" s="360" t="s">
        <v>687</v>
      </c>
      <c r="F148" s="212" t="s">
        <v>124</v>
      </c>
      <c r="G148" s="345">
        <v>91</v>
      </c>
      <c r="H148" s="47" t="s">
        <v>688</v>
      </c>
    </row>
    <row r="149" spans="1:8" x14ac:dyDescent="0.25">
      <c r="A149" s="44" t="s">
        <v>124</v>
      </c>
      <c r="B149" s="328">
        <v>41589</v>
      </c>
      <c r="D149" s="472">
        <v>30</v>
      </c>
      <c r="E149" s="360" t="s">
        <v>686</v>
      </c>
      <c r="F149" s="212" t="s">
        <v>124</v>
      </c>
      <c r="G149" s="345">
        <v>92</v>
      </c>
      <c r="H149" s="47" t="s">
        <v>689</v>
      </c>
    </row>
    <row r="150" spans="1:8" x14ac:dyDescent="0.25">
      <c r="A150" s="44" t="s">
        <v>124</v>
      </c>
      <c r="B150" s="328">
        <v>41596</v>
      </c>
      <c r="D150" s="472">
        <v>6</v>
      </c>
      <c r="E150" s="360" t="s">
        <v>692</v>
      </c>
      <c r="F150" s="212" t="s">
        <v>124</v>
      </c>
      <c r="G150" s="345">
        <v>93</v>
      </c>
      <c r="H150" s="47" t="s">
        <v>690</v>
      </c>
    </row>
    <row r="151" spans="1:8" x14ac:dyDescent="0.25">
      <c r="A151" s="44" t="s">
        <v>124</v>
      </c>
      <c r="B151" s="328">
        <v>41596</v>
      </c>
      <c r="D151" s="472">
        <v>30</v>
      </c>
      <c r="E151" s="360" t="s">
        <v>693</v>
      </c>
      <c r="F151" s="212" t="s">
        <v>124</v>
      </c>
      <c r="G151" s="345">
        <v>94</v>
      </c>
      <c r="H151" s="47" t="s">
        <v>691</v>
      </c>
    </row>
    <row r="152" spans="1:8" x14ac:dyDescent="0.25">
      <c r="A152" s="44" t="s">
        <v>124</v>
      </c>
      <c r="B152" s="328">
        <v>41603</v>
      </c>
      <c r="D152" s="472">
        <v>6</v>
      </c>
      <c r="E152" s="360" t="s">
        <v>695</v>
      </c>
      <c r="F152" s="212" t="s">
        <v>124</v>
      </c>
      <c r="G152" s="345">
        <v>95</v>
      </c>
      <c r="H152" s="47" t="s">
        <v>703</v>
      </c>
    </row>
    <row r="153" spans="1:8" x14ac:dyDescent="0.25">
      <c r="A153" s="44" t="s">
        <v>124</v>
      </c>
      <c r="B153" s="328">
        <v>41603</v>
      </c>
      <c r="D153" s="472">
        <v>30</v>
      </c>
      <c r="E153" s="360" t="s">
        <v>696</v>
      </c>
      <c r="F153" s="212" t="s">
        <v>124</v>
      </c>
      <c r="G153" s="345">
        <v>96</v>
      </c>
      <c r="H153" s="47" t="s">
        <v>704</v>
      </c>
    </row>
    <row r="154" spans="1:8" x14ac:dyDescent="0.25">
      <c r="A154" s="568" t="s">
        <v>343</v>
      </c>
      <c r="B154" s="328">
        <v>41603</v>
      </c>
      <c r="C154" s="335">
        <v>11.7</v>
      </c>
      <c r="E154" s="597" t="s">
        <v>697</v>
      </c>
      <c r="F154" s="53" t="s">
        <v>29</v>
      </c>
      <c r="G154" s="345"/>
    </row>
    <row r="155" spans="1:8" x14ac:dyDescent="0.25">
      <c r="A155" s="44" t="s">
        <v>12</v>
      </c>
      <c r="B155" s="328">
        <v>41607</v>
      </c>
      <c r="C155" s="335">
        <v>12</v>
      </c>
      <c r="E155" s="63" t="s">
        <v>694</v>
      </c>
      <c r="F155" s="212" t="s">
        <v>73</v>
      </c>
      <c r="G155" s="345"/>
    </row>
    <row r="156" spans="1:8" x14ac:dyDescent="0.25">
      <c r="A156" s="44" t="s">
        <v>15</v>
      </c>
      <c r="B156" s="328">
        <v>41608</v>
      </c>
      <c r="C156" s="335">
        <v>4</v>
      </c>
      <c r="E156" s="63" t="s">
        <v>699</v>
      </c>
      <c r="F156" s="212" t="s">
        <v>29</v>
      </c>
      <c r="G156" s="345"/>
    </row>
    <row r="157" spans="1:8" x14ac:dyDescent="0.25">
      <c r="A157" s="44" t="s">
        <v>11</v>
      </c>
      <c r="B157" s="328">
        <v>41608</v>
      </c>
      <c r="C157" s="335">
        <v>21</v>
      </c>
      <c r="E157" s="588" t="s">
        <v>700</v>
      </c>
      <c r="F157" s="16" t="s">
        <v>29</v>
      </c>
    </row>
    <row r="158" spans="1:8" x14ac:dyDescent="0.25">
      <c r="A158" s="44" t="s">
        <v>8</v>
      </c>
      <c r="B158" s="328">
        <v>41608</v>
      </c>
      <c r="C158" s="335">
        <v>7</v>
      </c>
      <c r="E158" s="63" t="s">
        <v>702</v>
      </c>
      <c r="F158" s="16" t="s">
        <v>29</v>
      </c>
    </row>
    <row r="159" spans="1:8" x14ac:dyDescent="0.25">
      <c r="A159" s="44" t="s">
        <v>10</v>
      </c>
      <c r="B159" s="328">
        <v>41608</v>
      </c>
      <c r="C159" s="335">
        <v>39</v>
      </c>
      <c r="E159" s="63" t="s">
        <v>701</v>
      </c>
      <c r="F159" s="16" t="s">
        <v>29</v>
      </c>
    </row>
    <row r="160" spans="1:8" x14ac:dyDescent="0.25">
      <c r="A160" s="44" t="s">
        <v>14</v>
      </c>
      <c r="B160" s="328">
        <v>41608</v>
      </c>
      <c r="C160" s="335">
        <v>12</v>
      </c>
      <c r="E160" s="63" t="s">
        <v>694</v>
      </c>
      <c r="F160" s="53" t="s">
        <v>29</v>
      </c>
      <c r="G160" s="345"/>
    </row>
    <row r="161" spans="1:8" x14ac:dyDescent="0.25">
      <c r="A161" s="568" t="s">
        <v>343</v>
      </c>
      <c r="B161" s="328">
        <v>41608</v>
      </c>
      <c r="C161" s="335">
        <v>7.56</v>
      </c>
      <c r="E161" s="597" t="s">
        <v>698</v>
      </c>
      <c r="F161" s="212" t="s">
        <v>29</v>
      </c>
      <c r="G161" s="345"/>
    </row>
    <row r="162" spans="1:8" x14ac:dyDescent="0.25">
      <c r="A162" s="353" t="s">
        <v>180</v>
      </c>
      <c r="B162" s="328">
        <v>41608</v>
      </c>
      <c r="D162" s="472">
        <f>433+35</f>
        <v>468</v>
      </c>
      <c r="E162" s="353" t="s">
        <v>747</v>
      </c>
      <c r="F162" s="604" t="s">
        <v>29</v>
      </c>
    </row>
    <row r="163" spans="1:8" x14ac:dyDescent="0.25">
      <c r="A163" s="44" t="s">
        <v>124</v>
      </c>
      <c r="B163" s="328">
        <v>41609</v>
      </c>
      <c r="D163" s="472">
        <v>6</v>
      </c>
      <c r="E163" s="360" t="s">
        <v>705</v>
      </c>
      <c r="F163" s="212" t="s">
        <v>124</v>
      </c>
      <c r="G163" s="345">
        <v>97</v>
      </c>
      <c r="H163" s="47" t="s">
        <v>708</v>
      </c>
    </row>
    <row r="164" spans="1:8" x14ac:dyDescent="0.25">
      <c r="A164" s="44" t="s">
        <v>124</v>
      </c>
      <c r="B164" s="328">
        <v>41609</v>
      </c>
      <c r="D164" s="472">
        <v>30</v>
      </c>
      <c r="E164" s="360" t="s">
        <v>706</v>
      </c>
      <c r="F164" s="212" t="s">
        <v>124</v>
      </c>
      <c r="G164" s="345">
        <v>98</v>
      </c>
      <c r="H164" s="47" t="s">
        <v>707</v>
      </c>
    </row>
    <row r="165" spans="1:8" x14ac:dyDescent="0.25">
      <c r="A165" s="44" t="s">
        <v>39</v>
      </c>
      <c r="B165" s="328">
        <v>41610</v>
      </c>
      <c r="C165" s="335">
        <v>110</v>
      </c>
      <c r="E165" s="63" t="s">
        <v>726</v>
      </c>
      <c r="F165" s="212" t="s">
        <v>73</v>
      </c>
      <c r="G165" s="345"/>
    </row>
    <row r="166" spans="1:8" x14ac:dyDescent="0.25">
      <c r="A166" s="44" t="s">
        <v>6</v>
      </c>
      <c r="B166" s="328">
        <v>41615</v>
      </c>
      <c r="C166" s="335">
        <v>35</v>
      </c>
      <c r="E166" s="63" t="s">
        <v>709</v>
      </c>
      <c r="F166" s="212" t="s">
        <v>29</v>
      </c>
      <c r="G166" s="345"/>
    </row>
    <row r="167" spans="1:8" x14ac:dyDescent="0.25">
      <c r="A167" s="44" t="s">
        <v>124</v>
      </c>
      <c r="B167" s="328">
        <v>41609</v>
      </c>
      <c r="D167" s="472">
        <v>6</v>
      </c>
      <c r="E167" s="360" t="s">
        <v>710</v>
      </c>
      <c r="F167" s="212" t="s">
        <v>124</v>
      </c>
      <c r="G167" s="345">
        <v>99</v>
      </c>
      <c r="H167" s="47" t="s">
        <v>712</v>
      </c>
    </row>
    <row r="168" spans="1:8" x14ac:dyDescent="0.25">
      <c r="A168" s="44" t="s">
        <v>124</v>
      </c>
      <c r="B168" s="328">
        <v>41609</v>
      </c>
      <c r="D168" s="472">
        <v>30</v>
      </c>
      <c r="E168" s="360" t="s">
        <v>711</v>
      </c>
      <c r="F168" s="212" t="s">
        <v>124</v>
      </c>
      <c r="G168" s="345">
        <v>100</v>
      </c>
      <c r="H168" s="47" t="s">
        <v>713</v>
      </c>
    </row>
    <row r="169" spans="1:8" x14ac:dyDescent="0.25">
      <c r="A169" s="44" t="s">
        <v>124</v>
      </c>
      <c r="B169" s="328">
        <v>41622</v>
      </c>
      <c r="D169" s="472">
        <v>6</v>
      </c>
      <c r="E169" s="360" t="s">
        <v>721</v>
      </c>
      <c r="F169" s="212" t="s">
        <v>124</v>
      </c>
      <c r="G169" s="345">
        <v>101</v>
      </c>
      <c r="H169" s="47" t="s">
        <v>723</v>
      </c>
    </row>
    <row r="170" spans="1:8" x14ac:dyDescent="0.25">
      <c r="A170" s="44" t="s">
        <v>124</v>
      </c>
      <c r="B170" s="328">
        <v>41622</v>
      </c>
      <c r="D170" s="472">
        <v>30</v>
      </c>
      <c r="E170" s="360" t="s">
        <v>722</v>
      </c>
      <c r="F170" s="212" t="s">
        <v>124</v>
      </c>
      <c r="G170" s="345">
        <v>102</v>
      </c>
      <c r="H170" s="47" t="s">
        <v>724</v>
      </c>
    </row>
    <row r="171" spans="1:8" x14ac:dyDescent="0.25">
      <c r="A171" s="44" t="s">
        <v>12</v>
      </c>
      <c r="B171" s="328">
        <v>41622</v>
      </c>
      <c r="C171" s="335">
        <v>15</v>
      </c>
      <c r="E171" s="63" t="s">
        <v>732</v>
      </c>
      <c r="F171" s="63" t="s">
        <v>29</v>
      </c>
      <c r="G171" s="345"/>
    </row>
    <row r="172" spans="1:8" x14ac:dyDescent="0.25">
      <c r="A172" s="44" t="s">
        <v>7</v>
      </c>
      <c r="B172" s="328">
        <v>41622</v>
      </c>
      <c r="C172" s="335">
        <v>15</v>
      </c>
      <c r="E172" s="63" t="s">
        <v>732</v>
      </c>
      <c r="F172" s="63" t="s">
        <v>29</v>
      </c>
      <c r="G172" s="345"/>
    </row>
    <row r="173" spans="1:8" x14ac:dyDescent="0.25">
      <c r="A173" s="44" t="s">
        <v>13</v>
      </c>
      <c r="B173" s="328">
        <v>41622</v>
      </c>
      <c r="C173" s="335">
        <v>15</v>
      </c>
      <c r="E173" s="63" t="s">
        <v>732</v>
      </c>
      <c r="F173" s="63" t="s">
        <v>29</v>
      </c>
      <c r="G173" s="345"/>
    </row>
    <row r="174" spans="1:8" x14ac:dyDescent="0.25">
      <c r="A174" s="44" t="s">
        <v>16</v>
      </c>
      <c r="B174" s="328">
        <v>41622</v>
      </c>
      <c r="C174" s="335">
        <v>20</v>
      </c>
      <c r="E174" s="63" t="s">
        <v>731</v>
      </c>
      <c r="F174" s="63" t="s">
        <v>29</v>
      </c>
      <c r="G174" s="345"/>
    </row>
    <row r="175" spans="1:8" x14ac:dyDescent="0.25">
      <c r="A175" s="568" t="s">
        <v>343</v>
      </c>
      <c r="B175" s="328">
        <v>41628</v>
      </c>
      <c r="C175" s="335">
        <v>71.2</v>
      </c>
      <c r="E175" s="597" t="s">
        <v>727</v>
      </c>
      <c r="F175" s="345" t="s">
        <v>29</v>
      </c>
      <c r="G175" s="345"/>
    </row>
    <row r="176" spans="1:8" x14ac:dyDescent="0.25">
      <c r="A176" s="44" t="s">
        <v>124</v>
      </c>
      <c r="B176" s="328">
        <v>41630</v>
      </c>
      <c r="D176" s="472">
        <v>6</v>
      </c>
      <c r="E176" s="360" t="s">
        <v>733</v>
      </c>
      <c r="F176" s="212" t="s">
        <v>124</v>
      </c>
      <c r="G176" s="345">
        <v>103</v>
      </c>
      <c r="H176" s="47" t="s">
        <v>728</v>
      </c>
    </row>
    <row r="177" spans="1:9" x14ac:dyDescent="0.25">
      <c r="A177" s="44" t="s">
        <v>124</v>
      </c>
      <c r="B177" s="328">
        <v>41630</v>
      </c>
      <c r="D177" s="472">
        <v>30</v>
      </c>
      <c r="E177" s="360" t="s">
        <v>734</v>
      </c>
      <c r="F177" s="212" t="s">
        <v>124</v>
      </c>
      <c r="G177" s="345">
        <v>104</v>
      </c>
      <c r="H177" s="47" t="s">
        <v>729</v>
      </c>
    </row>
    <row r="178" spans="1:9" x14ac:dyDescent="0.25">
      <c r="A178" s="44" t="s">
        <v>7</v>
      </c>
      <c r="B178" s="328">
        <v>41630</v>
      </c>
      <c r="C178" s="335">
        <v>36</v>
      </c>
      <c r="E178" s="63" t="s">
        <v>730</v>
      </c>
      <c r="F178" s="47" t="s">
        <v>29</v>
      </c>
    </row>
    <row r="179" spans="1:9" x14ac:dyDescent="0.25">
      <c r="A179" s="44" t="s">
        <v>9</v>
      </c>
      <c r="B179" s="328">
        <v>41631</v>
      </c>
      <c r="C179" s="335">
        <v>15</v>
      </c>
      <c r="E179" s="63" t="s">
        <v>732</v>
      </c>
      <c r="F179" s="56" t="s">
        <v>73</v>
      </c>
    </row>
    <row r="180" spans="1:9" x14ac:dyDescent="0.25">
      <c r="A180" s="44" t="s">
        <v>15</v>
      </c>
      <c r="B180" s="328">
        <v>41631</v>
      </c>
      <c r="C180" s="335">
        <v>100</v>
      </c>
      <c r="E180" s="63" t="s">
        <v>736</v>
      </c>
      <c r="F180" s="56" t="s">
        <v>73</v>
      </c>
    </row>
    <row r="181" spans="1:9" x14ac:dyDescent="0.25">
      <c r="A181" s="44" t="s">
        <v>124</v>
      </c>
      <c r="B181" s="328">
        <v>41636</v>
      </c>
      <c r="D181" s="472">
        <v>6</v>
      </c>
      <c r="E181" s="360" t="s">
        <v>737</v>
      </c>
      <c r="F181" s="56" t="s">
        <v>124</v>
      </c>
      <c r="G181" s="47">
        <v>105</v>
      </c>
      <c r="H181" s="47" t="s">
        <v>739</v>
      </c>
    </row>
    <row r="182" spans="1:9" x14ac:dyDescent="0.25">
      <c r="A182" s="44" t="s">
        <v>124</v>
      </c>
      <c r="B182" s="328">
        <v>41636</v>
      </c>
      <c r="D182" s="472">
        <v>30</v>
      </c>
      <c r="E182" s="360" t="s">
        <v>738</v>
      </c>
      <c r="F182" s="56" t="s">
        <v>124</v>
      </c>
      <c r="G182" s="47">
        <v>1</v>
      </c>
      <c r="H182" s="47" t="s">
        <v>740</v>
      </c>
    </row>
    <row r="183" spans="1:9" x14ac:dyDescent="0.25">
      <c r="A183" s="44" t="s">
        <v>16</v>
      </c>
      <c r="B183" s="328">
        <v>41636</v>
      </c>
      <c r="C183" s="335">
        <v>6</v>
      </c>
      <c r="E183" s="63" t="s">
        <v>741</v>
      </c>
      <c r="F183" s="56" t="s">
        <v>29</v>
      </c>
    </row>
    <row r="184" spans="1:9" x14ac:dyDescent="0.25">
      <c r="A184" s="44" t="s">
        <v>7</v>
      </c>
      <c r="B184" s="328">
        <v>41636</v>
      </c>
      <c r="C184" s="335">
        <v>50</v>
      </c>
      <c r="E184" s="63" t="s">
        <v>742</v>
      </c>
      <c r="F184" s="56" t="s">
        <v>29</v>
      </c>
    </row>
    <row r="185" spans="1:9" x14ac:dyDescent="0.25">
      <c r="A185" s="44" t="s">
        <v>12</v>
      </c>
      <c r="B185" s="328">
        <v>41636</v>
      </c>
      <c r="C185" s="335">
        <v>25</v>
      </c>
      <c r="E185" s="63" t="s">
        <v>743</v>
      </c>
      <c r="F185" s="56" t="s">
        <v>29</v>
      </c>
    </row>
    <row r="186" spans="1:9" x14ac:dyDescent="0.25">
      <c r="A186" s="44" t="s">
        <v>40</v>
      </c>
      <c r="B186" s="328">
        <v>41637</v>
      </c>
      <c r="C186" s="335">
        <v>20</v>
      </c>
      <c r="E186" s="63" t="s">
        <v>744</v>
      </c>
      <c r="F186" s="56" t="s">
        <v>73</v>
      </c>
      <c r="I186" s="6"/>
    </row>
    <row r="187" spans="1:9" ht="15.75" thickBot="1" x14ac:dyDescent="0.3">
      <c r="A187" s="696" t="s">
        <v>8</v>
      </c>
      <c r="B187" s="697">
        <v>41638</v>
      </c>
      <c r="C187" s="698">
        <v>14</v>
      </c>
      <c r="D187" s="699"/>
      <c r="E187" s="700" t="s">
        <v>746</v>
      </c>
      <c r="F187" s="701" t="s">
        <v>29</v>
      </c>
      <c r="G187" s="702"/>
      <c r="H187" s="702"/>
    </row>
    <row r="188" spans="1:9" ht="15.75" thickTop="1" x14ac:dyDescent="0.25">
      <c r="E188" s="63" t="s">
        <v>748</v>
      </c>
      <c r="F188" s="47"/>
    </row>
    <row r="189" spans="1:9" x14ac:dyDescent="0.25">
      <c r="F189" s="47"/>
    </row>
    <row r="190" spans="1:9" x14ac:dyDescent="0.25">
      <c r="F190" s="53"/>
      <c r="G190" s="345"/>
    </row>
    <row r="191" spans="1:9" x14ac:dyDescent="0.25">
      <c r="F191" s="47"/>
    </row>
    <row r="192" spans="1:9" x14ac:dyDescent="0.25">
      <c r="F192" s="47"/>
    </row>
    <row r="193" spans="6:7" x14ac:dyDescent="0.25">
      <c r="F193" s="53"/>
      <c r="G193" s="345"/>
    </row>
    <row r="194" spans="6:7" x14ac:dyDescent="0.25">
      <c r="F194" s="47"/>
    </row>
    <row r="195" spans="6:7" x14ac:dyDescent="0.25">
      <c r="F195" s="47"/>
    </row>
    <row r="196" spans="6:7" x14ac:dyDescent="0.25">
      <c r="F196" s="47"/>
    </row>
    <row r="197" spans="6:7" x14ac:dyDescent="0.25">
      <c r="F197" s="47"/>
    </row>
    <row r="198" spans="6:7" x14ac:dyDescent="0.25">
      <c r="F198" s="56"/>
    </row>
    <row r="199" spans="6:7" x14ac:dyDescent="0.25">
      <c r="F199" s="56"/>
    </row>
    <row r="200" spans="6:7" x14ac:dyDescent="0.25">
      <c r="F200" s="56"/>
    </row>
    <row r="201" spans="6:7" x14ac:dyDescent="0.25">
      <c r="F201" s="56"/>
    </row>
    <row r="202" spans="6:7" x14ac:dyDescent="0.25">
      <c r="F202" s="56"/>
    </row>
    <row r="203" spans="6:7" x14ac:dyDescent="0.25">
      <c r="F203" s="53"/>
      <c r="G203" s="345"/>
    </row>
    <row r="204" spans="6:7" x14ac:dyDescent="0.25">
      <c r="F204" s="47"/>
    </row>
    <row r="205" spans="6:7" x14ac:dyDescent="0.25">
      <c r="F205" s="47"/>
    </row>
    <row r="206" spans="6:7" x14ac:dyDescent="0.25">
      <c r="F206" s="53"/>
      <c r="G206" s="345"/>
    </row>
    <row r="207" spans="6:7" x14ac:dyDescent="0.25">
      <c r="F207" s="47"/>
    </row>
    <row r="208" spans="6:7" x14ac:dyDescent="0.25">
      <c r="F208" s="47"/>
    </row>
    <row r="209" spans="1:12" x14ac:dyDescent="0.25">
      <c r="F209" s="47"/>
    </row>
    <row r="210" spans="1:12" x14ac:dyDescent="0.25">
      <c r="F210" s="47"/>
    </row>
    <row r="211" spans="1:12" s="54" customFormat="1" x14ac:dyDescent="0.25">
      <c r="A211" s="44"/>
      <c r="B211" s="328"/>
      <c r="C211" s="335"/>
      <c r="D211" s="472"/>
      <c r="E211" s="63"/>
      <c r="F211" s="56"/>
      <c r="G211" s="47"/>
      <c r="H211" s="47"/>
    </row>
    <row r="212" spans="1:12" x14ac:dyDescent="0.25">
      <c r="F212" s="47"/>
      <c r="L212" s="6"/>
    </row>
    <row r="213" spans="1:12" x14ac:dyDescent="0.25">
      <c r="F213" s="47"/>
    </row>
    <row r="214" spans="1:12" x14ac:dyDescent="0.25">
      <c r="F214" s="56"/>
    </row>
    <row r="215" spans="1:12" x14ac:dyDescent="0.25">
      <c r="F215" s="56"/>
    </row>
    <row r="216" spans="1:12" x14ac:dyDescent="0.25">
      <c r="F216" s="56"/>
    </row>
    <row r="217" spans="1:12" x14ac:dyDescent="0.25">
      <c r="F217" s="47"/>
    </row>
    <row r="218" spans="1:12" x14ac:dyDescent="0.25">
      <c r="F218" s="47"/>
    </row>
    <row r="219" spans="1:12" x14ac:dyDescent="0.25">
      <c r="F219" s="56"/>
    </row>
    <row r="220" spans="1:12" x14ac:dyDescent="0.25">
      <c r="F220" s="56"/>
    </row>
    <row r="221" spans="1:12" x14ac:dyDescent="0.25">
      <c r="F221" s="47"/>
    </row>
    <row r="222" spans="1:12" x14ac:dyDescent="0.25">
      <c r="F222" s="47"/>
    </row>
    <row r="223" spans="1:12" x14ac:dyDescent="0.25">
      <c r="F223" s="56"/>
    </row>
    <row r="224" spans="1:12" x14ac:dyDescent="0.25">
      <c r="F224" s="56"/>
    </row>
    <row r="225" spans="6:7" x14ac:dyDescent="0.25">
      <c r="F225" s="56"/>
    </row>
    <row r="226" spans="6:7" x14ac:dyDescent="0.25">
      <c r="F226" s="56"/>
    </row>
    <row r="227" spans="6:7" x14ac:dyDescent="0.25">
      <c r="F227" s="56"/>
    </row>
    <row r="228" spans="6:7" x14ac:dyDescent="0.25">
      <c r="F228" s="56"/>
    </row>
    <row r="229" spans="6:7" x14ac:dyDescent="0.25">
      <c r="F229" s="56"/>
    </row>
    <row r="230" spans="6:7" x14ac:dyDescent="0.25">
      <c r="F230" s="56"/>
    </row>
    <row r="231" spans="6:7" x14ac:dyDescent="0.25">
      <c r="F231" s="56"/>
    </row>
    <row r="232" spans="6:7" x14ac:dyDescent="0.25">
      <c r="F232" s="56"/>
    </row>
    <row r="233" spans="6:7" x14ac:dyDescent="0.25">
      <c r="F233" s="47"/>
    </row>
    <row r="234" spans="6:7" x14ac:dyDescent="0.25">
      <c r="F234" s="47"/>
    </row>
    <row r="235" spans="6:7" x14ac:dyDescent="0.25">
      <c r="F235" s="63"/>
      <c r="G235" s="345"/>
    </row>
    <row r="236" spans="6:7" x14ac:dyDescent="0.25">
      <c r="F236" s="63"/>
      <c r="G236" s="345"/>
    </row>
    <row r="237" spans="6:7" x14ac:dyDescent="0.25">
      <c r="F237" s="63"/>
      <c r="G237" s="345"/>
    </row>
  </sheetData>
  <autoFilter ref="A2:F314" xr:uid="{00000000-0009-0000-0000-000001000000}"/>
  <mergeCells count="1">
    <mergeCell ref="A1:F1"/>
  </mergeCells>
  <conditionalFormatting sqref="F3:G22 F35:G73 F75:G93 F101:G102 F96:G96 G97:G100 F98 G104 F105:G111 F114:G116 G112:G113 F119:G120 F125:G126 G121:G122 F129:G129 F137:G137 G132:G133 G135:G136 F142:G143 G138:G141 F146:G147 G144:G145 G148:G149 F152:G161 F165:G166 G163:G164 F171:G314 G167:G170">
    <cfRule type="containsText" dxfId="267" priority="182" operator="containsText" text="Transferencia">
      <formula>NOT(ISERROR(SEARCH("Transferencia",F3)))</formula>
    </cfRule>
    <cfRule type="containsText" dxfId="266" priority="183" operator="containsText" text="Numerário">
      <formula>NOT(ISERROR(SEARCH("Numerário",F3)))</formula>
    </cfRule>
    <cfRule type="containsText" dxfId="265" priority="184" operator="containsText" text="Aposta">
      <formula>NOT(ISERROR(SEARCH("Aposta",F3)))</formula>
    </cfRule>
  </conditionalFormatting>
  <conditionalFormatting sqref="A1:A2 A125:A126 A4:A22 A35:A73 A75:A78 A80:A83 A85:A93 A101:A102 A96 A98 A104:A111 A114:A120 A129 A137 A142:A143 A146:A147 A152:A161 A165:A166 A171:A1048576 A134">
    <cfRule type="containsText" dxfId="264" priority="180" operator="containsText" text="Premio">
      <formula>NOT(ISERROR(SEARCH("Premio",A1)))</formula>
    </cfRule>
    <cfRule type="containsText" dxfId="263" priority="181" operator="containsText" text="Aposta">
      <formula>NOT(ISERROR(SEARCH("Aposta",A1)))</formula>
    </cfRule>
  </conditionalFormatting>
  <conditionalFormatting sqref="A3">
    <cfRule type="containsText" dxfId="262" priority="178" operator="containsText" text="Premio">
      <formula>NOT(ISERROR(SEARCH("Premio",A3)))</formula>
    </cfRule>
    <cfRule type="containsText" dxfId="261" priority="179" operator="containsText" text="Aposta">
      <formula>NOT(ISERROR(SEARCH("Aposta",A3)))</formula>
    </cfRule>
  </conditionalFormatting>
  <conditionalFormatting sqref="F23:G25 F27:G31 F33:G34">
    <cfRule type="containsText" dxfId="260" priority="165" operator="containsText" text="Transferencia">
      <formula>NOT(ISERROR(SEARCH("Transferencia",F23)))</formula>
    </cfRule>
    <cfRule type="containsText" dxfId="259" priority="166" operator="containsText" text="Numerário">
      <formula>NOT(ISERROR(SEARCH("Numerário",F23)))</formula>
    </cfRule>
    <cfRule type="containsText" dxfId="258" priority="167" operator="containsText" text="Aposta">
      <formula>NOT(ISERROR(SEARCH("Aposta",F23)))</formula>
    </cfRule>
  </conditionalFormatting>
  <conditionalFormatting sqref="A23:A25 A27:A31 A33:A34">
    <cfRule type="containsText" dxfId="257" priority="163" operator="containsText" text="Premio">
      <formula>NOT(ISERROR(SEARCH("Premio",A23)))</formula>
    </cfRule>
    <cfRule type="containsText" dxfId="256" priority="164" operator="containsText" text="Aposta">
      <formula>NOT(ISERROR(SEARCH("Aposta",A23)))</formula>
    </cfRule>
  </conditionalFormatting>
  <conditionalFormatting sqref="F26:G26">
    <cfRule type="containsText" dxfId="255" priority="160" operator="containsText" text="Transferencia">
      <formula>NOT(ISERROR(SEARCH("Transferencia",F26)))</formula>
    </cfRule>
    <cfRule type="containsText" dxfId="254" priority="161" operator="containsText" text="Numerário">
      <formula>NOT(ISERROR(SEARCH("Numerário",F26)))</formula>
    </cfRule>
    <cfRule type="containsText" dxfId="253" priority="162" operator="containsText" text="Aposta">
      <formula>NOT(ISERROR(SEARCH("Aposta",F26)))</formula>
    </cfRule>
  </conditionalFormatting>
  <conditionalFormatting sqref="A26">
    <cfRule type="containsText" dxfId="252" priority="158" operator="containsText" text="Premio">
      <formula>NOT(ISERROR(SEARCH("Premio",A26)))</formula>
    </cfRule>
    <cfRule type="containsText" dxfId="251" priority="159" operator="containsText" text="Aposta">
      <formula>NOT(ISERROR(SEARCH("Aposta",A26)))</formula>
    </cfRule>
  </conditionalFormatting>
  <conditionalFormatting sqref="F32:G32">
    <cfRule type="containsText" dxfId="250" priority="155" operator="containsText" text="Transferencia">
      <formula>NOT(ISERROR(SEARCH("Transferencia",F32)))</formula>
    </cfRule>
    <cfRule type="containsText" dxfId="249" priority="156" operator="containsText" text="Numerário">
      <formula>NOT(ISERROR(SEARCH("Numerário",F32)))</formula>
    </cfRule>
    <cfRule type="containsText" dxfId="248" priority="157" operator="containsText" text="Aposta">
      <formula>NOT(ISERROR(SEARCH("Aposta",F32)))</formula>
    </cfRule>
  </conditionalFormatting>
  <conditionalFormatting sqref="A32">
    <cfRule type="containsText" dxfId="247" priority="153" operator="containsText" text="Premio">
      <formula>NOT(ISERROR(SEARCH("Premio",A32)))</formula>
    </cfRule>
    <cfRule type="containsText" dxfId="246" priority="154" operator="containsText" text="Aposta">
      <formula>NOT(ISERROR(SEARCH("Aposta",A32)))</formula>
    </cfRule>
  </conditionalFormatting>
  <conditionalFormatting sqref="A74">
    <cfRule type="containsText" dxfId="245" priority="151" operator="containsText" text="Premio">
      <formula>NOT(ISERROR(SEARCH("Premio",A74)))</formula>
    </cfRule>
    <cfRule type="containsText" dxfId="244" priority="152" operator="containsText" text="Aposta">
      <formula>NOT(ISERROR(SEARCH("Aposta",A74)))</formula>
    </cfRule>
  </conditionalFormatting>
  <conditionalFormatting sqref="F74:G74">
    <cfRule type="containsText" dxfId="243" priority="148" operator="containsText" text="Transferencia">
      <formula>NOT(ISERROR(SEARCH("Transferencia",F74)))</formula>
    </cfRule>
    <cfRule type="containsText" dxfId="242" priority="149" operator="containsText" text="Numerário">
      <formula>NOT(ISERROR(SEARCH("Numerário",F74)))</formula>
    </cfRule>
    <cfRule type="containsText" dxfId="241" priority="150" operator="containsText" text="Aposta">
      <formula>NOT(ISERROR(SEARCH("Aposta",F74)))</formula>
    </cfRule>
  </conditionalFormatting>
  <conditionalFormatting sqref="A84">
    <cfRule type="containsText" dxfId="240" priority="146" operator="containsText" text="Premio">
      <formula>NOT(ISERROR(SEARCH("Premio",A84)))</formula>
    </cfRule>
    <cfRule type="containsText" dxfId="239" priority="147" operator="containsText" text="Aposta">
      <formula>NOT(ISERROR(SEARCH("Aposta",A84)))</formula>
    </cfRule>
  </conditionalFormatting>
  <conditionalFormatting sqref="F94:G95">
    <cfRule type="containsText" dxfId="238" priority="143" operator="containsText" text="Transferencia">
      <formula>NOT(ISERROR(SEARCH("Transferencia",F94)))</formula>
    </cfRule>
    <cfRule type="containsText" dxfId="237" priority="144" operator="containsText" text="Numerário">
      <formula>NOT(ISERROR(SEARCH("Numerário",F94)))</formula>
    </cfRule>
    <cfRule type="containsText" dxfId="236" priority="145" operator="containsText" text="Aposta">
      <formula>NOT(ISERROR(SEARCH("Aposta",F94)))</formula>
    </cfRule>
  </conditionalFormatting>
  <conditionalFormatting sqref="A94:A95">
    <cfRule type="containsText" dxfId="235" priority="141" operator="containsText" text="Premio">
      <formula>NOT(ISERROR(SEARCH("Premio",A94)))</formula>
    </cfRule>
    <cfRule type="containsText" dxfId="234" priority="142" operator="containsText" text="Aposta">
      <formula>NOT(ISERROR(SEARCH("Aposta",A94)))</formula>
    </cfRule>
  </conditionalFormatting>
  <conditionalFormatting sqref="F99:F100">
    <cfRule type="containsText" dxfId="233" priority="138" operator="containsText" text="Transferencia">
      <formula>NOT(ISERROR(SEARCH("Transferencia",F99)))</formula>
    </cfRule>
    <cfRule type="containsText" dxfId="232" priority="139" operator="containsText" text="Numerário">
      <formula>NOT(ISERROR(SEARCH("Numerário",F99)))</formula>
    </cfRule>
    <cfRule type="containsText" dxfId="231" priority="140" operator="containsText" text="Aposta">
      <formula>NOT(ISERROR(SEARCH("Aposta",F99)))</formula>
    </cfRule>
  </conditionalFormatting>
  <conditionalFormatting sqref="A99:A100">
    <cfRule type="containsText" dxfId="230" priority="136" operator="containsText" text="Premio">
      <formula>NOT(ISERROR(SEARCH("Premio",A99)))</formula>
    </cfRule>
    <cfRule type="containsText" dxfId="229" priority="137" operator="containsText" text="Aposta">
      <formula>NOT(ISERROR(SEARCH("Aposta",A99)))</formula>
    </cfRule>
  </conditionalFormatting>
  <conditionalFormatting sqref="C1:C111 C114:C120 C125:C126 C129 C137 C142:C143 C146:C147 C171:C1048576 C152:C161 C163:C166">
    <cfRule type="notContainsBlanks" dxfId="228" priority="135">
      <formula>LEN(TRIM(C1))&gt;0</formula>
    </cfRule>
  </conditionalFormatting>
  <conditionalFormatting sqref="F103:F104">
    <cfRule type="containsText" dxfId="227" priority="132" operator="containsText" text="Transferencia">
      <formula>NOT(ISERROR(SEARCH("Transferencia",F103)))</formula>
    </cfRule>
    <cfRule type="containsText" dxfId="226" priority="133" operator="containsText" text="Numerário">
      <formula>NOT(ISERROR(SEARCH("Numerário",F103)))</formula>
    </cfRule>
    <cfRule type="containsText" dxfId="225" priority="134" operator="containsText" text="Aposta">
      <formula>NOT(ISERROR(SEARCH("Aposta",F103)))</formula>
    </cfRule>
  </conditionalFormatting>
  <conditionalFormatting sqref="F112:F113">
    <cfRule type="containsText" dxfId="224" priority="129" operator="containsText" text="Transferencia">
      <formula>NOT(ISERROR(SEARCH("Transferencia",F112)))</formula>
    </cfRule>
    <cfRule type="containsText" dxfId="223" priority="130" operator="containsText" text="Numerário">
      <formula>NOT(ISERROR(SEARCH("Numerário",F112)))</formula>
    </cfRule>
    <cfRule type="containsText" dxfId="222" priority="131" operator="containsText" text="Aposta">
      <formula>NOT(ISERROR(SEARCH("Aposta",F112)))</formula>
    </cfRule>
  </conditionalFormatting>
  <conditionalFormatting sqref="A112:A113">
    <cfRule type="containsText" dxfId="221" priority="127" operator="containsText" text="Premio">
      <formula>NOT(ISERROR(SEARCH("Premio",A112)))</formula>
    </cfRule>
    <cfRule type="containsText" dxfId="220" priority="128" operator="containsText" text="Aposta">
      <formula>NOT(ISERROR(SEARCH("Aposta",A112)))</formula>
    </cfRule>
  </conditionalFormatting>
  <conditionalFormatting sqref="C112:C113">
    <cfRule type="notContainsBlanks" dxfId="219" priority="126">
      <formula>LEN(TRIM(C112))&gt;0</formula>
    </cfRule>
  </conditionalFormatting>
  <conditionalFormatting sqref="G117:G118">
    <cfRule type="containsText" dxfId="218" priority="123" operator="containsText" text="Transferencia">
      <formula>NOT(ISERROR(SEARCH("Transferencia",G117)))</formula>
    </cfRule>
    <cfRule type="containsText" dxfId="217" priority="124" operator="containsText" text="Numerário">
      <formula>NOT(ISERROR(SEARCH("Numerário",G117)))</formula>
    </cfRule>
    <cfRule type="containsText" dxfId="216" priority="125" operator="containsText" text="Aposta">
      <formula>NOT(ISERROR(SEARCH("Aposta",G117)))</formula>
    </cfRule>
  </conditionalFormatting>
  <conditionalFormatting sqref="F117:F118">
    <cfRule type="containsText" dxfId="215" priority="120" operator="containsText" text="Transferencia">
      <formula>NOT(ISERROR(SEARCH("Transferencia",F117)))</formula>
    </cfRule>
    <cfRule type="containsText" dxfId="214" priority="121" operator="containsText" text="Numerário">
      <formula>NOT(ISERROR(SEARCH("Numerário",F117)))</formula>
    </cfRule>
    <cfRule type="containsText" dxfId="213" priority="122" operator="containsText" text="Aposta">
      <formula>NOT(ISERROR(SEARCH("Aposta",F117)))</formula>
    </cfRule>
  </conditionalFormatting>
  <conditionalFormatting sqref="A121:A122">
    <cfRule type="containsText" dxfId="212" priority="118" operator="containsText" text="Premio">
      <formula>NOT(ISERROR(SEARCH("Premio",A121)))</formula>
    </cfRule>
    <cfRule type="containsText" dxfId="211" priority="119" operator="containsText" text="Aposta">
      <formula>NOT(ISERROR(SEARCH("Aposta",A121)))</formula>
    </cfRule>
  </conditionalFormatting>
  <conditionalFormatting sqref="C121:C122">
    <cfRule type="notContainsBlanks" dxfId="210" priority="117">
      <formula>LEN(TRIM(C121))&gt;0</formula>
    </cfRule>
  </conditionalFormatting>
  <conditionalFormatting sqref="F121:F122">
    <cfRule type="containsText" dxfId="209" priority="114" operator="containsText" text="Transferencia">
      <formula>NOT(ISERROR(SEARCH("Transferencia",F121)))</formula>
    </cfRule>
    <cfRule type="containsText" dxfId="208" priority="115" operator="containsText" text="Numerário">
      <formula>NOT(ISERROR(SEARCH("Numerário",F121)))</formula>
    </cfRule>
    <cfRule type="containsText" dxfId="207" priority="116" operator="containsText" text="Aposta">
      <formula>NOT(ISERROR(SEARCH("Aposta",F121)))</formula>
    </cfRule>
  </conditionalFormatting>
  <conditionalFormatting sqref="G123:G124">
    <cfRule type="containsText" dxfId="206" priority="111" operator="containsText" text="Transferencia">
      <formula>NOT(ISERROR(SEARCH("Transferencia",G123)))</formula>
    </cfRule>
    <cfRule type="containsText" dxfId="205" priority="112" operator="containsText" text="Numerário">
      <formula>NOT(ISERROR(SEARCH("Numerário",G123)))</formula>
    </cfRule>
    <cfRule type="containsText" dxfId="204" priority="113" operator="containsText" text="Aposta">
      <formula>NOT(ISERROR(SEARCH("Aposta",G123)))</formula>
    </cfRule>
  </conditionalFormatting>
  <conditionalFormatting sqref="A123:A124">
    <cfRule type="containsText" dxfId="203" priority="109" operator="containsText" text="Premio">
      <formula>NOT(ISERROR(SEARCH("Premio",A123)))</formula>
    </cfRule>
    <cfRule type="containsText" dxfId="202" priority="110" operator="containsText" text="Aposta">
      <formula>NOT(ISERROR(SEARCH("Aposta",A123)))</formula>
    </cfRule>
  </conditionalFormatting>
  <conditionalFormatting sqref="C123:C124">
    <cfRule type="notContainsBlanks" dxfId="201" priority="108">
      <formula>LEN(TRIM(C123))&gt;0</formula>
    </cfRule>
  </conditionalFormatting>
  <conditionalFormatting sqref="F123:F124">
    <cfRule type="containsText" dxfId="200" priority="105" operator="containsText" text="Transferencia">
      <formula>NOT(ISERROR(SEARCH("Transferencia",F123)))</formula>
    </cfRule>
    <cfRule type="containsText" dxfId="199" priority="106" operator="containsText" text="Numerário">
      <formula>NOT(ISERROR(SEARCH("Numerário",F123)))</formula>
    </cfRule>
    <cfRule type="containsText" dxfId="198" priority="107" operator="containsText" text="Aposta">
      <formula>NOT(ISERROR(SEARCH("Aposta",F123)))</formula>
    </cfRule>
  </conditionalFormatting>
  <conditionalFormatting sqref="G127:G128">
    <cfRule type="containsText" dxfId="197" priority="102" operator="containsText" text="Transferencia">
      <formula>NOT(ISERROR(SEARCH("Transferencia",G127)))</formula>
    </cfRule>
    <cfRule type="containsText" dxfId="196" priority="103" operator="containsText" text="Numerário">
      <formula>NOT(ISERROR(SEARCH("Numerário",G127)))</formula>
    </cfRule>
    <cfRule type="containsText" dxfId="195" priority="104" operator="containsText" text="Aposta">
      <formula>NOT(ISERROR(SEARCH("Aposta",G127)))</formula>
    </cfRule>
  </conditionalFormatting>
  <conditionalFormatting sqref="A127:A128">
    <cfRule type="containsText" dxfId="194" priority="100" operator="containsText" text="Premio">
      <formula>NOT(ISERROR(SEARCH("Premio",A127)))</formula>
    </cfRule>
    <cfRule type="containsText" dxfId="193" priority="101" operator="containsText" text="Aposta">
      <formula>NOT(ISERROR(SEARCH("Aposta",A127)))</formula>
    </cfRule>
  </conditionalFormatting>
  <conditionalFormatting sqref="C127:C128">
    <cfRule type="notContainsBlanks" dxfId="192" priority="99">
      <formula>LEN(TRIM(C127))&gt;0</formula>
    </cfRule>
  </conditionalFormatting>
  <conditionalFormatting sqref="F127:F128">
    <cfRule type="containsText" dxfId="191" priority="96" operator="containsText" text="Transferencia">
      <formula>NOT(ISERROR(SEARCH("Transferencia",F127)))</formula>
    </cfRule>
    <cfRule type="containsText" dxfId="190" priority="97" operator="containsText" text="Numerário">
      <formula>NOT(ISERROR(SEARCH("Numerário",F127)))</formula>
    </cfRule>
    <cfRule type="containsText" dxfId="189" priority="98" operator="containsText" text="Aposta">
      <formula>NOT(ISERROR(SEARCH("Aposta",F127)))</formula>
    </cfRule>
  </conditionalFormatting>
  <conditionalFormatting sqref="G130:G131">
    <cfRule type="containsText" dxfId="188" priority="93" operator="containsText" text="Transferencia">
      <formula>NOT(ISERROR(SEARCH("Transferencia",G130)))</formula>
    </cfRule>
    <cfRule type="containsText" dxfId="187" priority="94" operator="containsText" text="Numerário">
      <formula>NOT(ISERROR(SEARCH("Numerário",G130)))</formula>
    </cfRule>
    <cfRule type="containsText" dxfId="186" priority="95" operator="containsText" text="Aposta">
      <formula>NOT(ISERROR(SEARCH("Aposta",G130)))</formula>
    </cfRule>
  </conditionalFormatting>
  <conditionalFormatting sqref="A130:A131">
    <cfRule type="containsText" dxfId="185" priority="91" operator="containsText" text="Premio">
      <formula>NOT(ISERROR(SEARCH("Premio",A130)))</formula>
    </cfRule>
    <cfRule type="containsText" dxfId="184" priority="92" operator="containsText" text="Aposta">
      <formula>NOT(ISERROR(SEARCH("Aposta",A130)))</formula>
    </cfRule>
  </conditionalFormatting>
  <conditionalFormatting sqref="C130:C131">
    <cfRule type="notContainsBlanks" dxfId="183" priority="90">
      <formula>LEN(TRIM(C130))&gt;0</formula>
    </cfRule>
  </conditionalFormatting>
  <conditionalFormatting sqref="F130:F131">
    <cfRule type="containsText" dxfId="182" priority="87" operator="containsText" text="Transferencia">
      <formula>NOT(ISERROR(SEARCH("Transferencia",F130)))</formula>
    </cfRule>
    <cfRule type="containsText" dxfId="181" priority="88" operator="containsText" text="Numerário">
      <formula>NOT(ISERROR(SEARCH("Numerário",F130)))</formula>
    </cfRule>
    <cfRule type="containsText" dxfId="180" priority="89" operator="containsText" text="Aposta">
      <formula>NOT(ISERROR(SEARCH("Aposta",F130)))</formula>
    </cfRule>
  </conditionalFormatting>
  <conditionalFormatting sqref="A132:A133">
    <cfRule type="containsText" dxfId="179" priority="85" operator="containsText" text="Premio">
      <formula>NOT(ISERROR(SEARCH("Premio",A132)))</formula>
    </cfRule>
    <cfRule type="containsText" dxfId="178" priority="86" operator="containsText" text="Aposta">
      <formula>NOT(ISERROR(SEARCH("Aposta",A132)))</formula>
    </cfRule>
  </conditionalFormatting>
  <conditionalFormatting sqref="C132:C133">
    <cfRule type="notContainsBlanks" dxfId="177" priority="84">
      <formula>LEN(TRIM(C132))&gt;0</formula>
    </cfRule>
  </conditionalFormatting>
  <conditionalFormatting sqref="F132:F133">
    <cfRule type="containsText" dxfId="176" priority="81" operator="containsText" text="Transferencia">
      <formula>NOT(ISERROR(SEARCH("Transferencia",F132)))</formula>
    </cfRule>
    <cfRule type="containsText" dxfId="175" priority="82" operator="containsText" text="Numerário">
      <formula>NOT(ISERROR(SEARCH("Numerário",F132)))</formula>
    </cfRule>
    <cfRule type="containsText" dxfId="174" priority="83" operator="containsText" text="Aposta">
      <formula>NOT(ISERROR(SEARCH("Aposta",F132)))</formula>
    </cfRule>
  </conditionalFormatting>
  <conditionalFormatting sqref="A135:A136">
    <cfRule type="containsText" dxfId="173" priority="79" operator="containsText" text="Premio">
      <formula>NOT(ISERROR(SEARCH("Premio",A135)))</formula>
    </cfRule>
    <cfRule type="containsText" dxfId="172" priority="80" operator="containsText" text="Aposta">
      <formula>NOT(ISERROR(SEARCH("Aposta",A135)))</formula>
    </cfRule>
  </conditionalFormatting>
  <conditionalFormatting sqref="C135:C136">
    <cfRule type="notContainsBlanks" dxfId="171" priority="78">
      <formula>LEN(TRIM(C135))&gt;0</formula>
    </cfRule>
  </conditionalFormatting>
  <conditionalFormatting sqref="F135:F136">
    <cfRule type="containsText" dxfId="170" priority="75" operator="containsText" text="Transferencia">
      <formula>NOT(ISERROR(SEARCH("Transferencia",F135)))</formula>
    </cfRule>
    <cfRule type="containsText" dxfId="169" priority="76" operator="containsText" text="Numerário">
      <formula>NOT(ISERROR(SEARCH("Numerário",F135)))</formula>
    </cfRule>
    <cfRule type="containsText" dxfId="168" priority="77" operator="containsText" text="Aposta">
      <formula>NOT(ISERROR(SEARCH("Aposta",F135)))</formula>
    </cfRule>
  </conditionalFormatting>
  <conditionalFormatting sqref="A138:A139">
    <cfRule type="containsText" dxfId="167" priority="73" operator="containsText" text="Premio">
      <formula>NOT(ISERROR(SEARCH("Premio",A138)))</formula>
    </cfRule>
    <cfRule type="containsText" dxfId="166" priority="74" operator="containsText" text="Aposta">
      <formula>NOT(ISERROR(SEARCH("Aposta",A138)))</formula>
    </cfRule>
  </conditionalFormatting>
  <conditionalFormatting sqref="C138:C139">
    <cfRule type="notContainsBlanks" dxfId="165" priority="72">
      <formula>LEN(TRIM(C138))&gt;0</formula>
    </cfRule>
  </conditionalFormatting>
  <conditionalFormatting sqref="F138:F139">
    <cfRule type="containsText" dxfId="164" priority="69" operator="containsText" text="Transferencia">
      <formula>NOT(ISERROR(SEARCH("Transferencia",F138)))</formula>
    </cfRule>
    <cfRule type="containsText" dxfId="163" priority="70" operator="containsText" text="Numerário">
      <formula>NOT(ISERROR(SEARCH("Numerário",F138)))</formula>
    </cfRule>
    <cfRule type="containsText" dxfId="162" priority="71" operator="containsText" text="Aposta">
      <formula>NOT(ISERROR(SEARCH("Aposta",F138)))</formula>
    </cfRule>
  </conditionalFormatting>
  <conditionalFormatting sqref="A140:A141">
    <cfRule type="containsText" dxfId="161" priority="67" operator="containsText" text="Premio">
      <formula>NOT(ISERROR(SEARCH("Premio",A140)))</formula>
    </cfRule>
    <cfRule type="containsText" dxfId="160" priority="68" operator="containsText" text="Aposta">
      <formula>NOT(ISERROR(SEARCH("Aposta",A140)))</formula>
    </cfRule>
  </conditionalFormatting>
  <conditionalFormatting sqref="C140:C141">
    <cfRule type="notContainsBlanks" dxfId="159" priority="66">
      <formula>LEN(TRIM(C140))&gt;0</formula>
    </cfRule>
  </conditionalFormatting>
  <conditionalFormatting sqref="F140:F141">
    <cfRule type="containsText" dxfId="158" priority="63" operator="containsText" text="Transferencia">
      <formula>NOT(ISERROR(SEARCH("Transferencia",F140)))</formula>
    </cfRule>
    <cfRule type="containsText" dxfId="157" priority="64" operator="containsText" text="Numerário">
      <formula>NOT(ISERROR(SEARCH("Numerário",F140)))</formula>
    </cfRule>
    <cfRule type="containsText" dxfId="156" priority="65" operator="containsText" text="Aposta">
      <formula>NOT(ISERROR(SEARCH("Aposta",F140)))</formula>
    </cfRule>
  </conditionalFormatting>
  <conditionalFormatting sqref="A144:A145">
    <cfRule type="containsText" dxfId="155" priority="61" operator="containsText" text="Premio">
      <formula>NOT(ISERROR(SEARCH("Premio",A144)))</formula>
    </cfRule>
    <cfRule type="containsText" dxfId="154" priority="62" operator="containsText" text="Aposta">
      <formula>NOT(ISERROR(SEARCH("Aposta",A144)))</formula>
    </cfRule>
  </conditionalFormatting>
  <conditionalFormatting sqref="C144:C145">
    <cfRule type="notContainsBlanks" dxfId="153" priority="60">
      <formula>LEN(TRIM(C144))&gt;0</formula>
    </cfRule>
  </conditionalFormatting>
  <conditionalFormatting sqref="F144:F145">
    <cfRule type="containsText" dxfId="152" priority="57" operator="containsText" text="Transferencia">
      <formula>NOT(ISERROR(SEARCH("Transferencia",F144)))</formula>
    </cfRule>
    <cfRule type="containsText" dxfId="151" priority="58" operator="containsText" text="Numerário">
      <formula>NOT(ISERROR(SEARCH("Numerário",F144)))</formula>
    </cfRule>
    <cfRule type="containsText" dxfId="150" priority="59" operator="containsText" text="Aposta">
      <formula>NOT(ISERROR(SEARCH("Aposta",F144)))</formula>
    </cfRule>
  </conditionalFormatting>
  <conditionalFormatting sqref="A148:A149">
    <cfRule type="containsText" dxfId="149" priority="55" operator="containsText" text="Premio">
      <formula>NOT(ISERROR(SEARCH("Premio",A148)))</formula>
    </cfRule>
    <cfRule type="containsText" dxfId="148" priority="56" operator="containsText" text="Aposta">
      <formula>NOT(ISERROR(SEARCH("Aposta",A148)))</formula>
    </cfRule>
  </conditionalFormatting>
  <conditionalFormatting sqref="C148:C149">
    <cfRule type="notContainsBlanks" dxfId="147" priority="54">
      <formula>LEN(TRIM(C148))&gt;0</formula>
    </cfRule>
  </conditionalFormatting>
  <conditionalFormatting sqref="F148:F149">
    <cfRule type="containsText" dxfId="146" priority="51" operator="containsText" text="Transferencia">
      <formula>NOT(ISERROR(SEARCH("Transferencia",F148)))</formula>
    </cfRule>
    <cfRule type="containsText" dxfId="145" priority="52" operator="containsText" text="Numerário">
      <formula>NOT(ISERROR(SEARCH("Numerário",F148)))</formula>
    </cfRule>
    <cfRule type="containsText" dxfId="144" priority="53" operator="containsText" text="Aposta">
      <formula>NOT(ISERROR(SEARCH("Aposta",F148)))</formula>
    </cfRule>
  </conditionalFormatting>
  <conditionalFormatting sqref="G150:G151">
    <cfRule type="containsText" dxfId="143" priority="48" operator="containsText" text="Transferencia">
      <formula>NOT(ISERROR(SEARCH("Transferencia",G150)))</formula>
    </cfRule>
    <cfRule type="containsText" dxfId="142" priority="49" operator="containsText" text="Numerário">
      <formula>NOT(ISERROR(SEARCH("Numerário",G150)))</formula>
    </cfRule>
    <cfRule type="containsText" dxfId="141" priority="50" operator="containsText" text="Aposta">
      <formula>NOT(ISERROR(SEARCH("Aposta",G150)))</formula>
    </cfRule>
  </conditionalFormatting>
  <conditionalFormatting sqref="A150:A151">
    <cfRule type="containsText" dxfId="140" priority="46" operator="containsText" text="Premio">
      <formula>NOT(ISERROR(SEARCH("Premio",A150)))</formula>
    </cfRule>
    <cfRule type="containsText" dxfId="139" priority="47" operator="containsText" text="Aposta">
      <formula>NOT(ISERROR(SEARCH("Aposta",A150)))</formula>
    </cfRule>
  </conditionalFormatting>
  <conditionalFormatting sqref="C150:C151">
    <cfRule type="notContainsBlanks" dxfId="138" priority="45">
      <formula>LEN(TRIM(C150))&gt;0</formula>
    </cfRule>
  </conditionalFormatting>
  <conditionalFormatting sqref="F150:F151">
    <cfRule type="containsText" dxfId="137" priority="42" operator="containsText" text="Transferencia">
      <formula>NOT(ISERROR(SEARCH("Transferencia",F150)))</formula>
    </cfRule>
    <cfRule type="containsText" dxfId="136" priority="43" operator="containsText" text="Numerário">
      <formula>NOT(ISERROR(SEARCH("Numerário",F150)))</formula>
    </cfRule>
    <cfRule type="containsText" dxfId="135" priority="44" operator="containsText" text="Aposta">
      <formula>NOT(ISERROR(SEARCH("Aposta",F150)))</formula>
    </cfRule>
  </conditionalFormatting>
  <conditionalFormatting sqref="G152:G153">
    <cfRule type="containsText" dxfId="134" priority="39" operator="containsText" text="Transferencia">
      <formula>NOT(ISERROR(SEARCH("Transferencia",G152)))</formula>
    </cfRule>
    <cfRule type="containsText" dxfId="133" priority="40" operator="containsText" text="Numerário">
      <formula>NOT(ISERROR(SEARCH("Numerário",G152)))</formula>
    </cfRule>
    <cfRule type="containsText" dxfId="132" priority="41" operator="containsText" text="Aposta">
      <formula>NOT(ISERROR(SEARCH("Aposta",G152)))</formula>
    </cfRule>
  </conditionalFormatting>
  <conditionalFormatting sqref="A152:A153">
    <cfRule type="containsText" dxfId="131" priority="37" operator="containsText" text="Premio">
      <formula>NOT(ISERROR(SEARCH("Premio",A152)))</formula>
    </cfRule>
    <cfRule type="containsText" dxfId="130" priority="38" operator="containsText" text="Aposta">
      <formula>NOT(ISERROR(SEARCH("Aposta",A152)))</formula>
    </cfRule>
  </conditionalFormatting>
  <conditionalFormatting sqref="C152:C153">
    <cfRule type="notContainsBlanks" dxfId="129" priority="36">
      <formula>LEN(TRIM(C152))&gt;0</formula>
    </cfRule>
  </conditionalFormatting>
  <conditionalFormatting sqref="F152:F153">
    <cfRule type="containsText" dxfId="128" priority="33" operator="containsText" text="Transferencia">
      <formula>NOT(ISERROR(SEARCH("Transferencia",F152)))</formula>
    </cfRule>
    <cfRule type="containsText" dxfId="127" priority="34" operator="containsText" text="Numerário">
      <formula>NOT(ISERROR(SEARCH("Numerário",F152)))</formula>
    </cfRule>
    <cfRule type="containsText" dxfId="126" priority="35" operator="containsText" text="Aposta">
      <formula>NOT(ISERROR(SEARCH("Aposta",F152)))</formula>
    </cfRule>
  </conditionalFormatting>
  <conditionalFormatting sqref="F163:F164">
    <cfRule type="containsText" dxfId="125" priority="30" operator="containsText" text="Transferencia">
      <formula>NOT(ISERROR(SEARCH("Transferencia",F163)))</formula>
    </cfRule>
    <cfRule type="containsText" dxfId="124" priority="31" operator="containsText" text="Numerário">
      <formula>NOT(ISERROR(SEARCH("Numerário",F163)))</formula>
    </cfRule>
    <cfRule type="containsText" dxfId="123" priority="32" operator="containsText" text="Aposta">
      <formula>NOT(ISERROR(SEARCH("Aposta",F163)))</formula>
    </cfRule>
  </conditionalFormatting>
  <conditionalFormatting sqref="F163:F164">
    <cfRule type="containsText" dxfId="122" priority="27" operator="containsText" text="Transferencia">
      <formula>NOT(ISERROR(SEARCH("Transferencia",F163)))</formula>
    </cfRule>
    <cfRule type="containsText" dxfId="121" priority="28" operator="containsText" text="Numerário">
      <formula>NOT(ISERROR(SEARCH("Numerário",F163)))</formula>
    </cfRule>
    <cfRule type="containsText" dxfId="120" priority="29" operator="containsText" text="Aposta">
      <formula>NOT(ISERROR(SEARCH("Aposta",F163)))</formula>
    </cfRule>
  </conditionalFormatting>
  <conditionalFormatting sqref="A163:A164">
    <cfRule type="containsText" dxfId="119" priority="25" operator="containsText" text="Premio">
      <formula>NOT(ISERROR(SEARCH("Premio",A163)))</formula>
    </cfRule>
    <cfRule type="containsText" dxfId="118" priority="26" operator="containsText" text="Aposta">
      <formula>NOT(ISERROR(SEARCH("Aposta",A163)))</formula>
    </cfRule>
  </conditionalFormatting>
  <conditionalFormatting sqref="C167:C168">
    <cfRule type="notContainsBlanks" dxfId="117" priority="24">
      <formula>LEN(TRIM(C167))&gt;0</formula>
    </cfRule>
  </conditionalFormatting>
  <conditionalFormatting sqref="F167:F168">
    <cfRule type="containsText" dxfId="116" priority="21" operator="containsText" text="Transferencia">
      <formula>NOT(ISERROR(SEARCH("Transferencia",F167)))</formula>
    </cfRule>
    <cfRule type="containsText" dxfId="115" priority="22" operator="containsText" text="Numerário">
      <formula>NOT(ISERROR(SEARCH("Numerário",F167)))</formula>
    </cfRule>
    <cfRule type="containsText" dxfId="114" priority="23" operator="containsText" text="Aposta">
      <formula>NOT(ISERROR(SEARCH("Aposta",F167)))</formula>
    </cfRule>
  </conditionalFormatting>
  <conditionalFormatting sqref="F167:F168">
    <cfRule type="containsText" dxfId="113" priority="18" operator="containsText" text="Transferencia">
      <formula>NOT(ISERROR(SEARCH("Transferencia",F167)))</formula>
    </cfRule>
    <cfRule type="containsText" dxfId="112" priority="19" operator="containsText" text="Numerário">
      <formula>NOT(ISERROR(SEARCH("Numerário",F167)))</formula>
    </cfRule>
    <cfRule type="containsText" dxfId="111" priority="20" operator="containsText" text="Aposta">
      <formula>NOT(ISERROR(SEARCH("Aposta",F167)))</formula>
    </cfRule>
  </conditionalFormatting>
  <conditionalFormatting sqref="A167:A168">
    <cfRule type="containsText" dxfId="110" priority="16" operator="containsText" text="Premio">
      <formula>NOT(ISERROR(SEARCH("Premio",A167)))</formula>
    </cfRule>
    <cfRule type="containsText" dxfId="109" priority="17" operator="containsText" text="Aposta">
      <formula>NOT(ISERROR(SEARCH("Aposta",A167)))</formula>
    </cfRule>
  </conditionalFormatting>
  <conditionalFormatting sqref="C169:C170">
    <cfRule type="notContainsBlanks" dxfId="108" priority="15">
      <formula>LEN(TRIM(C169))&gt;0</formula>
    </cfRule>
  </conditionalFormatting>
  <conditionalFormatting sqref="F169:F170">
    <cfRule type="containsText" dxfId="107" priority="12" operator="containsText" text="Transferencia">
      <formula>NOT(ISERROR(SEARCH("Transferencia",F169)))</formula>
    </cfRule>
    <cfRule type="containsText" dxfId="106" priority="13" operator="containsText" text="Numerário">
      <formula>NOT(ISERROR(SEARCH("Numerário",F169)))</formula>
    </cfRule>
    <cfRule type="containsText" dxfId="105" priority="14" operator="containsText" text="Aposta">
      <formula>NOT(ISERROR(SEARCH("Aposta",F169)))</formula>
    </cfRule>
  </conditionalFormatting>
  <conditionalFormatting sqref="F169:F170">
    <cfRule type="containsText" dxfId="104" priority="9" operator="containsText" text="Transferencia">
      <formula>NOT(ISERROR(SEARCH("Transferencia",F169)))</formula>
    </cfRule>
    <cfRule type="containsText" dxfId="103" priority="10" operator="containsText" text="Numerário">
      <formula>NOT(ISERROR(SEARCH("Numerário",F169)))</formula>
    </cfRule>
    <cfRule type="containsText" dxfId="102" priority="11" operator="containsText" text="Aposta">
      <formula>NOT(ISERROR(SEARCH("Aposta",F169)))</formula>
    </cfRule>
  </conditionalFormatting>
  <conditionalFormatting sqref="A169:A170">
    <cfRule type="containsText" dxfId="101" priority="7" operator="containsText" text="Premio">
      <formula>NOT(ISERROR(SEARCH("Premio",A169)))</formula>
    </cfRule>
    <cfRule type="containsText" dxfId="100" priority="8" operator="containsText" text="Aposta">
      <formula>NOT(ISERROR(SEARCH("Aposta",A169)))</formula>
    </cfRule>
  </conditionalFormatting>
  <conditionalFormatting sqref="F176:F177">
    <cfRule type="containsText" dxfId="99" priority="4" operator="containsText" text="Transferencia">
      <formula>NOT(ISERROR(SEARCH("Transferencia",F176)))</formula>
    </cfRule>
    <cfRule type="containsText" dxfId="98" priority="5" operator="containsText" text="Numerário">
      <formula>NOT(ISERROR(SEARCH("Numerário",F176)))</formula>
    </cfRule>
    <cfRule type="containsText" dxfId="97" priority="6" operator="containsText" text="Aposta">
      <formula>NOT(ISERROR(SEARCH("Aposta",F176)))</formula>
    </cfRule>
  </conditionalFormatting>
  <conditionalFormatting sqref="F176:F177">
    <cfRule type="containsText" dxfId="96" priority="1" operator="containsText" text="Transferencia">
      <formula>NOT(ISERROR(SEARCH("Transferencia",F176)))</formula>
    </cfRule>
    <cfRule type="containsText" dxfId="95" priority="2" operator="containsText" text="Numerário">
      <formula>NOT(ISERROR(SEARCH("Numerário",F176)))</formula>
    </cfRule>
    <cfRule type="containsText" dxfId="94" priority="3" operator="containsText" text="Aposta">
      <formula>NOT(ISERROR(SEARCH("Aposta",F176)))</formula>
    </cfRule>
  </conditionalFormatting>
  <pageMargins left="0.75" right="0.75" top="1" bottom="1" header="0" footer="0"/>
  <pageSetup paperSize="9" orientation="portrait" horizontalDpi="4294967292" verticalDpi="429496729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F42"/>
  <sheetViews>
    <sheetView zoomScale="115" zoomScaleNormal="115" zoomScalePageLayoutView="12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C31" sqref="C31:F31"/>
    </sheetView>
  </sheetViews>
  <sheetFormatPr defaultColWidth="8.5703125" defaultRowHeight="15" x14ac:dyDescent="0.25"/>
  <cols>
    <col min="1" max="1" width="10.42578125" customWidth="1"/>
    <col min="2" max="2" width="19.42578125" customWidth="1"/>
    <col min="3" max="49" width="3" style="786" customWidth="1"/>
    <col min="50" max="51" width="3.5703125" style="786" bestFit="1" customWidth="1"/>
    <col min="52" max="106" width="3" style="786" customWidth="1"/>
    <col min="107" max="107" width="12.42578125" bestFit="1" customWidth="1"/>
    <col min="108" max="108" width="18.140625" customWidth="1"/>
    <col min="109" max="109" width="10.140625" customWidth="1"/>
  </cols>
  <sheetData>
    <row r="1" spans="1:110" ht="28.35" customHeight="1" x14ac:dyDescent="0.35">
      <c r="B1" s="1628" t="s">
        <v>1169</v>
      </c>
      <c r="C1" s="1628"/>
      <c r="D1" s="1628"/>
      <c r="E1" s="1628"/>
      <c r="F1" s="1628"/>
      <c r="G1" s="1628"/>
      <c r="H1" s="1628"/>
      <c r="I1" s="1628"/>
      <c r="J1" s="1628"/>
      <c r="K1" s="1628"/>
      <c r="L1" s="1628"/>
      <c r="M1" s="1628"/>
      <c r="N1" s="1628"/>
      <c r="O1" s="1628"/>
      <c r="P1" s="1628"/>
      <c r="Q1" s="1628"/>
      <c r="R1" s="1628"/>
      <c r="S1" s="1628"/>
      <c r="T1" s="1628"/>
      <c r="U1" s="1628"/>
      <c r="V1" s="1628"/>
      <c r="W1" s="1628"/>
      <c r="X1" s="1628"/>
      <c r="Y1" s="1628"/>
      <c r="Z1" s="1628"/>
      <c r="AA1" s="1628"/>
      <c r="AB1" s="1628"/>
      <c r="AC1" s="1628"/>
      <c r="AD1" s="1628"/>
      <c r="AE1" s="1628"/>
      <c r="AF1" s="1628"/>
      <c r="AG1" s="1628"/>
      <c r="AH1" s="1628"/>
      <c r="AI1" s="1628"/>
      <c r="AJ1" s="1628"/>
      <c r="AK1" s="1628"/>
      <c r="AL1" s="1628"/>
      <c r="AM1" s="1628"/>
      <c r="AN1" s="1628"/>
      <c r="AO1" s="1628"/>
      <c r="AP1" s="1628"/>
      <c r="AQ1" s="1628"/>
      <c r="AR1" s="1628"/>
      <c r="AS1" s="1628"/>
      <c r="AT1" s="1628"/>
      <c r="AU1" s="1628"/>
      <c r="AV1" s="1628"/>
      <c r="AW1" s="1628"/>
      <c r="AX1" s="1628"/>
      <c r="AY1" s="1628"/>
      <c r="AZ1" s="1628"/>
      <c r="BA1" s="1628"/>
      <c r="BB1" s="1628"/>
      <c r="BC1" s="1628"/>
      <c r="BD1" s="1628"/>
      <c r="BE1" s="1628"/>
      <c r="BF1" s="1628"/>
      <c r="BG1" s="1628"/>
      <c r="BH1" s="1628"/>
      <c r="BI1" s="1628"/>
      <c r="BJ1" s="1628"/>
      <c r="BK1" s="1628"/>
      <c r="BL1" s="1628"/>
      <c r="BM1" s="1628"/>
      <c r="BN1" s="1628"/>
      <c r="BO1" s="1628"/>
      <c r="BP1" s="1628"/>
      <c r="BQ1" s="1628"/>
      <c r="BR1" s="1628"/>
      <c r="BS1" s="1628"/>
      <c r="BT1" s="1628"/>
      <c r="BU1" s="1628"/>
      <c r="BV1" s="1628"/>
      <c r="BW1" s="1628"/>
      <c r="BX1" s="1628"/>
      <c r="BY1" s="1628"/>
      <c r="BZ1" s="1628"/>
      <c r="CA1" s="1628"/>
      <c r="CB1" s="1628"/>
      <c r="CC1" s="1628"/>
      <c r="CD1" s="1628"/>
      <c r="CE1" s="1628"/>
      <c r="CF1" s="1628"/>
      <c r="CG1" s="1628"/>
      <c r="CH1" s="1628"/>
      <c r="CI1" s="1628"/>
      <c r="CJ1" s="1628"/>
      <c r="CK1" s="1628"/>
      <c r="CL1" s="1628"/>
      <c r="CM1" s="1628"/>
      <c r="CN1" s="1628"/>
      <c r="CO1" s="1628"/>
      <c r="CP1" s="1628"/>
      <c r="CQ1" s="1628"/>
      <c r="CR1" s="1628"/>
      <c r="CS1" s="1628"/>
      <c r="CT1" s="1628"/>
      <c r="CU1" s="1628"/>
      <c r="CV1" s="1628"/>
      <c r="CW1" s="1628"/>
      <c r="CX1" s="1628"/>
      <c r="CY1" s="1628"/>
      <c r="CZ1" s="1628"/>
      <c r="DA1" s="1628"/>
      <c r="DB1" s="1628"/>
      <c r="DD1" s="1"/>
    </row>
    <row r="2" spans="1:110" ht="16.350000000000001" customHeight="1" thickBot="1" x14ac:dyDescent="0.3">
      <c r="B2" s="1"/>
      <c r="C2" s="790">
        <v>0.5</v>
      </c>
      <c r="D2" s="790">
        <v>2</v>
      </c>
      <c r="E2" s="790">
        <v>0.5</v>
      </c>
      <c r="F2" s="790">
        <v>2</v>
      </c>
      <c r="G2" s="790"/>
      <c r="H2" s="790">
        <v>2</v>
      </c>
      <c r="I2" s="790">
        <v>0.5</v>
      </c>
      <c r="J2" s="790">
        <v>2</v>
      </c>
      <c r="K2" s="790">
        <v>0.5</v>
      </c>
      <c r="L2" s="790">
        <v>2</v>
      </c>
      <c r="M2" s="790">
        <v>0.5</v>
      </c>
      <c r="N2" s="790">
        <v>2</v>
      </c>
      <c r="O2" s="790">
        <v>0.5</v>
      </c>
      <c r="P2" s="790">
        <v>2</v>
      </c>
      <c r="Q2" s="790">
        <v>0.5</v>
      </c>
      <c r="R2" s="790">
        <v>2</v>
      </c>
      <c r="S2" s="790">
        <v>0.5</v>
      </c>
      <c r="T2" s="790">
        <v>2</v>
      </c>
      <c r="U2" s="790">
        <v>0.5</v>
      </c>
      <c r="V2" s="790">
        <v>2</v>
      </c>
      <c r="W2" s="790">
        <v>0.5</v>
      </c>
      <c r="X2" s="790">
        <v>2</v>
      </c>
      <c r="Y2" s="790">
        <v>0.5</v>
      </c>
      <c r="Z2" s="790">
        <v>2</v>
      </c>
      <c r="AA2" s="790">
        <v>0.5</v>
      </c>
      <c r="AB2" s="790">
        <v>2</v>
      </c>
      <c r="AC2" s="790">
        <v>0.5</v>
      </c>
      <c r="AD2" s="790">
        <v>2</v>
      </c>
      <c r="AE2" s="790">
        <v>0.5</v>
      </c>
      <c r="AF2" s="790">
        <v>2</v>
      </c>
      <c r="AG2" s="790">
        <v>0.5</v>
      </c>
      <c r="AH2" s="790">
        <v>2</v>
      </c>
      <c r="AI2" s="790">
        <v>0.5</v>
      </c>
      <c r="AJ2" s="790">
        <v>2</v>
      </c>
      <c r="AK2" s="790">
        <v>0.5</v>
      </c>
      <c r="AL2" s="790">
        <v>2</v>
      </c>
      <c r="AM2" s="790">
        <v>0.5</v>
      </c>
      <c r="AN2" s="790">
        <v>2</v>
      </c>
      <c r="AO2" s="790">
        <v>0.5</v>
      </c>
      <c r="AP2" s="790">
        <v>2</v>
      </c>
      <c r="AQ2" s="790">
        <v>0.5</v>
      </c>
      <c r="AR2" s="790">
        <v>2</v>
      </c>
      <c r="AS2" s="790">
        <v>0.5</v>
      </c>
      <c r="AT2" s="790">
        <v>2</v>
      </c>
      <c r="AU2" s="790">
        <v>0.5</v>
      </c>
      <c r="AV2" s="790">
        <v>2</v>
      </c>
      <c r="AW2" s="790">
        <v>0.5</v>
      </c>
      <c r="AX2" s="790">
        <v>2</v>
      </c>
      <c r="AY2" s="790">
        <v>0.5</v>
      </c>
      <c r="AZ2" s="790">
        <v>2</v>
      </c>
      <c r="BA2" s="790">
        <v>0.5</v>
      </c>
      <c r="BB2" s="790">
        <v>2</v>
      </c>
      <c r="BC2" s="790">
        <v>0.5</v>
      </c>
      <c r="BD2" s="790">
        <v>2</v>
      </c>
      <c r="BE2" s="790">
        <v>0.5</v>
      </c>
      <c r="BF2" s="790">
        <v>2</v>
      </c>
      <c r="BG2" s="790">
        <v>0.5</v>
      </c>
      <c r="BH2" s="790">
        <v>2</v>
      </c>
      <c r="BI2" s="790">
        <v>0.5</v>
      </c>
      <c r="BJ2" s="790">
        <v>2</v>
      </c>
      <c r="BK2" s="790">
        <v>0.5</v>
      </c>
      <c r="BL2" s="790">
        <v>2</v>
      </c>
      <c r="BM2" s="790">
        <v>0.5</v>
      </c>
      <c r="BN2" s="790">
        <v>2</v>
      </c>
      <c r="BO2" s="790">
        <v>0.5</v>
      </c>
      <c r="BP2" s="790">
        <v>2</v>
      </c>
      <c r="BQ2" s="790">
        <v>0.5</v>
      </c>
      <c r="BR2" s="790">
        <v>2</v>
      </c>
      <c r="BS2" s="790">
        <v>0.5</v>
      </c>
      <c r="BT2" s="790">
        <v>2</v>
      </c>
      <c r="BU2" s="790">
        <v>0.5</v>
      </c>
      <c r="BV2" s="790">
        <v>2</v>
      </c>
      <c r="BW2" s="790">
        <v>0.5</v>
      </c>
      <c r="BX2" s="790">
        <v>2</v>
      </c>
      <c r="BY2" s="790">
        <v>0.5</v>
      </c>
      <c r="BZ2" s="790">
        <v>2</v>
      </c>
      <c r="CA2" s="790">
        <v>0.5</v>
      </c>
      <c r="CB2" s="790">
        <v>2</v>
      </c>
      <c r="CC2" s="790">
        <v>0.5</v>
      </c>
      <c r="CD2" s="790">
        <v>2</v>
      </c>
      <c r="CE2" s="790">
        <v>0.5</v>
      </c>
      <c r="CF2" s="790">
        <v>2</v>
      </c>
      <c r="CG2" s="790">
        <v>0.5</v>
      </c>
      <c r="CH2" s="790">
        <v>2</v>
      </c>
      <c r="CI2" s="790">
        <v>0.5</v>
      </c>
      <c r="CJ2" s="790">
        <v>2</v>
      </c>
      <c r="CK2" s="790">
        <v>0.5</v>
      </c>
      <c r="CL2" s="790">
        <v>2</v>
      </c>
      <c r="CM2" s="790">
        <v>0.5</v>
      </c>
      <c r="CN2" s="790">
        <v>2</v>
      </c>
      <c r="CO2" s="790">
        <v>0.5</v>
      </c>
      <c r="CP2" s="790">
        <v>2</v>
      </c>
      <c r="CQ2" s="790">
        <v>0.5</v>
      </c>
      <c r="CR2" s="790">
        <v>2</v>
      </c>
      <c r="CS2" s="790">
        <v>0.5</v>
      </c>
      <c r="CT2" s="790">
        <v>2</v>
      </c>
      <c r="CU2" s="790">
        <v>0.5</v>
      </c>
      <c r="CV2" s="790">
        <v>2</v>
      </c>
      <c r="CW2" s="790">
        <v>0.5</v>
      </c>
      <c r="CX2" s="790">
        <v>2</v>
      </c>
      <c r="CY2" s="790">
        <v>0.5</v>
      </c>
      <c r="CZ2" s="790">
        <v>2</v>
      </c>
      <c r="DA2" s="790">
        <v>0.5</v>
      </c>
      <c r="DB2" s="790">
        <v>2</v>
      </c>
      <c r="DC2" s="274">
        <f>SUM(C2:DB2)</f>
        <v>129.5</v>
      </c>
      <c r="DD2" s="274"/>
      <c r="DE2" s="274"/>
      <c r="DF2" s="1"/>
    </row>
    <row r="3" spans="1:110" ht="15" customHeight="1" thickBot="1" x14ac:dyDescent="0.3">
      <c r="A3" s="1044" t="s">
        <v>62</v>
      </c>
      <c r="B3" s="1018"/>
      <c r="C3" s="1635" t="s">
        <v>90</v>
      </c>
      <c r="D3" s="1625"/>
      <c r="E3" s="1625"/>
      <c r="F3" s="1625"/>
      <c r="G3" s="1625"/>
      <c r="H3" s="1625"/>
      <c r="I3" s="1625"/>
      <c r="J3" s="1625"/>
      <c r="K3" s="1625"/>
      <c r="L3" s="1625" t="s">
        <v>91</v>
      </c>
      <c r="M3" s="1625"/>
      <c r="N3" s="1625"/>
      <c r="O3" s="1625"/>
      <c r="P3" s="1625"/>
      <c r="Q3" s="1625"/>
      <c r="R3" s="1625"/>
      <c r="S3" s="1625"/>
      <c r="T3" s="1625" t="s">
        <v>92</v>
      </c>
      <c r="U3" s="1625"/>
      <c r="V3" s="1625"/>
      <c r="W3" s="1625"/>
      <c r="X3" s="1625"/>
      <c r="Y3" s="1625"/>
      <c r="Z3" s="1625"/>
      <c r="AA3" s="1625"/>
      <c r="AB3" s="1625"/>
      <c r="AC3" s="1625" t="s">
        <v>93</v>
      </c>
      <c r="AD3" s="1625"/>
      <c r="AE3" s="1625"/>
      <c r="AF3" s="1625"/>
      <c r="AG3" s="1625"/>
      <c r="AH3" s="1625"/>
      <c r="AI3" s="1625"/>
      <c r="AJ3" s="1625"/>
      <c r="AK3" s="1625" t="s">
        <v>94</v>
      </c>
      <c r="AL3" s="1625"/>
      <c r="AM3" s="1625"/>
      <c r="AN3" s="1625"/>
      <c r="AO3" s="1625"/>
      <c r="AP3" s="1625"/>
      <c r="AQ3" s="1625"/>
      <c r="AR3" s="1625"/>
      <c r="AS3" s="1625"/>
      <c r="AT3" s="1625" t="s">
        <v>1162</v>
      </c>
      <c r="AU3" s="1625"/>
      <c r="AV3" s="1625"/>
      <c r="AW3" s="1625"/>
      <c r="AX3" s="1625"/>
      <c r="AY3" s="1625"/>
      <c r="AZ3" s="1625"/>
      <c r="BA3" s="1625"/>
      <c r="BB3" s="1625"/>
      <c r="BC3" s="1625" t="s">
        <v>1163</v>
      </c>
      <c r="BD3" s="1625"/>
      <c r="BE3" s="1625"/>
      <c r="BF3" s="1625"/>
      <c r="BG3" s="1625"/>
      <c r="BH3" s="1625"/>
      <c r="BI3" s="1625"/>
      <c r="BJ3" s="1625"/>
      <c r="BK3" s="1625" t="s">
        <v>1164</v>
      </c>
      <c r="BL3" s="1625"/>
      <c r="BM3" s="1625"/>
      <c r="BN3" s="1625"/>
      <c r="BO3" s="1625"/>
      <c r="BP3" s="1625"/>
      <c r="BQ3" s="1625"/>
      <c r="BR3" s="1625"/>
      <c r="BS3" s="1625"/>
      <c r="BT3" s="1625" t="s">
        <v>1168</v>
      </c>
      <c r="BU3" s="1625"/>
      <c r="BV3" s="1625"/>
      <c r="BW3" s="1625"/>
      <c r="BX3" s="1625"/>
      <c r="BY3" s="1625"/>
      <c r="BZ3" s="1625"/>
      <c r="CA3" s="1625"/>
      <c r="CB3" s="1625"/>
      <c r="CC3" s="1625" t="s">
        <v>1167</v>
      </c>
      <c r="CD3" s="1625"/>
      <c r="CE3" s="1625"/>
      <c r="CF3" s="1625"/>
      <c r="CG3" s="1625"/>
      <c r="CH3" s="1625"/>
      <c r="CI3" s="1625"/>
      <c r="CJ3" s="1625"/>
      <c r="CK3" s="1625"/>
      <c r="CL3" s="1625" t="s">
        <v>1166</v>
      </c>
      <c r="CM3" s="1625"/>
      <c r="CN3" s="1625"/>
      <c r="CO3" s="1625"/>
      <c r="CP3" s="1625"/>
      <c r="CQ3" s="1625"/>
      <c r="CR3" s="1625"/>
      <c r="CS3" s="1625"/>
      <c r="CT3" s="1625" t="s">
        <v>1165</v>
      </c>
      <c r="CU3" s="1625"/>
      <c r="CV3" s="1625"/>
      <c r="CW3" s="1625"/>
      <c r="CX3" s="1625"/>
      <c r="CY3" s="1625"/>
      <c r="CZ3" s="1625"/>
      <c r="DA3" s="1625"/>
      <c r="DB3" s="1625"/>
      <c r="DC3" s="1044" t="s">
        <v>62</v>
      </c>
      <c r="DD3" s="1"/>
    </row>
    <row r="4" spans="1:110" ht="15" customHeight="1" thickBot="1" x14ac:dyDescent="0.3">
      <c r="A4" s="1045"/>
      <c r="B4" s="1019" t="s">
        <v>365</v>
      </c>
      <c r="C4" s="968">
        <v>1</v>
      </c>
      <c r="D4" s="966">
        <v>2</v>
      </c>
      <c r="E4" s="966">
        <v>3</v>
      </c>
      <c r="F4" s="966">
        <v>4</v>
      </c>
      <c r="G4" s="966">
        <v>5</v>
      </c>
      <c r="H4" s="966">
        <v>6</v>
      </c>
      <c r="I4" s="966">
        <v>7</v>
      </c>
      <c r="J4" s="966">
        <v>8</v>
      </c>
      <c r="K4" s="967">
        <v>9</v>
      </c>
      <c r="L4" s="965">
        <v>10</v>
      </c>
      <c r="M4" s="966">
        <v>11</v>
      </c>
      <c r="N4" s="966">
        <v>12</v>
      </c>
      <c r="O4" s="966">
        <v>13</v>
      </c>
      <c r="P4" s="966">
        <v>14</v>
      </c>
      <c r="Q4" s="966">
        <v>15</v>
      </c>
      <c r="R4" s="966">
        <v>16</v>
      </c>
      <c r="S4" s="967">
        <v>17</v>
      </c>
      <c r="T4" s="965">
        <v>18</v>
      </c>
      <c r="U4" s="966">
        <v>19</v>
      </c>
      <c r="V4" s="966">
        <v>20</v>
      </c>
      <c r="W4" s="966">
        <v>21</v>
      </c>
      <c r="X4" s="966">
        <v>22</v>
      </c>
      <c r="Y4" s="966">
        <v>23</v>
      </c>
      <c r="Z4" s="966">
        <v>24</v>
      </c>
      <c r="AA4" s="966">
        <v>25</v>
      </c>
      <c r="AB4" s="967">
        <v>26</v>
      </c>
      <c r="AC4" s="965">
        <v>27</v>
      </c>
      <c r="AD4" s="966">
        <v>28</v>
      </c>
      <c r="AE4" s="966">
        <v>29</v>
      </c>
      <c r="AF4" s="966">
        <v>30</v>
      </c>
      <c r="AG4" s="966">
        <v>31</v>
      </c>
      <c r="AH4" s="966">
        <v>32</v>
      </c>
      <c r="AI4" s="966">
        <v>33</v>
      </c>
      <c r="AJ4" s="967">
        <v>34</v>
      </c>
      <c r="AK4" s="965">
        <v>35</v>
      </c>
      <c r="AL4" s="966">
        <v>36</v>
      </c>
      <c r="AM4" s="966">
        <v>37</v>
      </c>
      <c r="AN4" s="966">
        <v>38</v>
      </c>
      <c r="AO4" s="966">
        <v>39</v>
      </c>
      <c r="AP4" s="966">
        <v>40</v>
      </c>
      <c r="AQ4" s="966">
        <v>41</v>
      </c>
      <c r="AR4" s="966">
        <v>42</v>
      </c>
      <c r="AS4" s="967">
        <v>43</v>
      </c>
      <c r="AT4" s="965">
        <v>44</v>
      </c>
      <c r="AU4" s="966">
        <v>45</v>
      </c>
      <c r="AV4" s="966">
        <v>46</v>
      </c>
      <c r="AW4" s="966">
        <v>47</v>
      </c>
      <c r="AX4" s="966">
        <v>48</v>
      </c>
      <c r="AY4" s="966">
        <v>49</v>
      </c>
      <c r="AZ4" s="966">
        <v>50</v>
      </c>
      <c r="BA4" s="966">
        <v>51</v>
      </c>
      <c r="BB4" s="967">
        <v>52</v>
      </c>
      <c r="BC4" s="965">
        <v>53</v>
      </c>
      <c r="BD4" s="966">
        <v>54</v>
      </c>
      <c r="BE4" s="966">
        <v>55</v>
      </c>
      <c r="BF4" s="966">
        <v>56</v>
      </c>
      <c r="BG4" s="966">
        <v>57</v>
      </c>
      <c r="BH4" s="966">
        <v>58</v>
      </c>
      <c r="BI4" s="966">
        <v>59</v>
      </c>
      <c r="BJ4" s="967">
        <v>60</v>
      </c>
      <c r="BK4" s="968">
        <v>61</v>
      </c>
      <c r="BL4" s="966">
        <v>62</v>
      </c>
      <c r="BM4" s="966">
        <v>63</v>
      </c>
      <c r="BN4" s="966">
        <v>64</v>
      </c>
      <c r="BO4" s="966">
        <v>65</v>
      </c>
      <c r="BP4" s="966">
        <v>66</v>
      </c>
      <c r="BQ4" s="966">
        <v>67</v>
      </c>
      <c r="BR4" s="966">
        <v>68</v>
      </c>
      <c r="BS4" s="969">
        <v>69</v>
      </c>
      <c r="BT4" s="965">
        <v>70</v>
      </c>
      <c r="BU4" s="966">
        <v>71</v>
      </c>
      <c r="BV4" s="966">
        <v>72</v>
      </c>
      <c r="BW4" s="966">
        <v>73</v>
      </c>
      <c r="BX4" s="966">
        <v>74</v>
      </c>
      <c r="BY4" s="966">
        <v>75</v>
      </c>
      <c r="BZ4" s="966">
        <v>76</v>
      </c>
      <c r="CA4" s="966">
        <v>77</v>
      </c>
      <c r="CB4" s="967">
        <v>78</v>
      </c>
      <c r="CC4" s="965">
        <v>79</v>
      </c>
      <c r="CD4" s="966">
        <v>80</v>
      </c>
      <c r="CE4" s="966">
        <v>81</v>
      </c>
      <c r="CF4" s="966">
        <v>82</v>
      </c>
      <c r="CG4" s="966">
        <v>83</v>
      </c>
      <c r="CH4" s="966">
        <v>84</v>
      </c>
      <c r="CI4" s="966">
        <v>85</v>
      </c>
      <c r="CJ4" s="966">
        <v>86</v>
      </c>
      <c r="CK4" s="967">
        <v>87</v>
      </c>
      <c r="CL4" s="965">
        <v>88</v>
      </c>
      <c r="CM4" s="966">
        <v>89</v>
      </c>
      <c r="CN4" s="966">
        <v>90</v>
      </c>
      <c r="CO4" s="966">
        <v>91</v>
      </c>
      <c r="CP4" s="966">
        <v>92</v>
      </c>
      <c r="CQ4" s="966">
        <v>93</v>
      </c>
      <c r="CR4" s="966">
        <v>94</v>
      </c>
      <c r="CS4" s="967">
        <v>95</v>
      </c>
      <c r="CT4" s="965">
        <v>96</v>
      </c>
      <c r="CU4" s="966">
        <v>97</v>
      </c>
      <c r="CV4" s="966">
        <v>98</v>
      </c>
      <c r="CW4" s="966">
        <v>99</v>
      </c>
      <c r="CX4" s="966">
        <v>100</v>
      </c>
      <c r="CY4" s="966">
        <v>101</v>
      </c>
      <c r="CZ4" s="966">
        <v>102</v>
      </c>
      <c r="DA4" s="966">
        <v>103</v>
      </c>
      <c r="DB4" s="967">
        <v>104</v>
      </c>
      <c r="DC4" s="1658"/>
      <c r="DD4" s="1"/>
    </row>
    <row r="5" spans="1:110" ht="15.75" thickBot="1" x14ac:dyDescent="0.3">
      <c r="A5" s="1045"/>
      <c r="B5" s="1019" t="s">
        <v>1</v>
      </c>
      <c r="C5" s="973" t="s">
        <v>3</v>
      </c>
      <c r="D5" s="958" t="s">
        <v>2</v>
      </c>
      <c r="E5" s="971" t="s">
        <v>3</v>
      </c>
      <c r="F5" s="958" t="s">
        <v>2</v>
      </c>
      <c r="G5" s="971" t="s">
        <v>3</v>
      </c>
      <c r="H5" s="958" t="s">
        <v>2</v>
      </c>
      <c r="I5" s="971" t="s">
        <v>3</v>
      </c>
      <c r="J5" s="958" t="s">
        <v>2</v>
      </c>
      <c r="K5" s="972" t="s">
        <v>3</v>
      </c>
      <c r="L5" s="957" t="s">
        <v>2</v>
      </c>
      <c r="M5" s="971" t="s">
        <v>3</v>
      </c>
      <c r="N5" s="958" t="s">
        <v>2</v>
      </c>
      <c r="O5" s="971" t="s">
        <v>3</v>
      </c>
      <c r="P5" s="958" t="s">
        <v>2</v>
      </c>
      <c r="Q5" s="971" t="s">
        <v>3</v>
      </c>
      <c r="R5" s="958" t="s">
        <v>2</v>
      </c>
      <c r="S5" s="972" t="s">
        <v>3</v>
      </c>
      <c r="T5" s="957" t="s">
        <v>2</v>
      </c>
      <c r="U5" s="971" t="s">
        <v>3</v>
      </c>
      <c r="V5" s="958" t="s">
        <v>2</v>
      </c>
      <c r="W5" s="971" t="s">
        <v>3</v>
      </c>
      <c r="X5" s="958" t="s">
        <v>2</v>
      </c>
      <c r="Y5" s="971" t="s">
        <v>3</v>
      </c>
      <c r="Z5" s="958" t="s">
        <v>2</v>
      </c>
      <c r="AA5" s="971" t="s">
        <v>3</v>
      </c>
      <c r="AB5" s="964" t="s">
        <v>2</v>
      </c>
      <c r="AC5" s="970" t="s">
        <v>3</v>
      </c>
      <c r="AD5" s="958" t="s">
        <v>2</v>
      </c>
      <c r="AE5" s="971" t="s">
        <v>3</v>
      </c>
      <c r="AF5" s="958" t="s">
        <v>2</v>
      </c>
      <c r="AG5" s="971" t="s">
        <v>3</v>
      </c>
      <c r="AH5" s="958" t="s">
        <v>2</v>
      </c>
      <c r="AI5" s="971" t="s">
        <v>3</v>
      </c>
      <c r="AJ5" s="964" t="s">
        <v>2</v>
      </c>
      <c r="AK5" s="970" t="s">
        <v>3</v>
      </c>
      <c r="AL5" s="958" t="s">
        <v>2</v>
      </c>
      <c r="AM5" s="971" t="s">
        <v>3</v>
      </c>
      <c r="AN5" s="958" t="s">
        <v>2</v>
      </c>
      <c r="AO5" s="971" t="s">
        <v>3</v>
      </c>
      <c r="AP5" s="958" t="s">
        <v>2</v>
      </c>
      <c r="AQ5" s="971" t="s">
        <v>3</v>
      </c>
      <c r="AR5" s="958" t="s">
        <v>2</v>
      </c>
      <c r="AS5" s="972" t="s">
        <v>3</v>
      </c>
      <c r="AT5" s="957" t="s">
        <v>2</v>
      </c>
      <c r="AU5" s="971" t="s">
        <v>3</v>
      </c>
      <c r="AV5" s="958" t="s">
        <v>2</v>
      </c>
      <c r="AW5" s="971" t="s">
        <v>3</v>
      </c>
      <c r="AX5" s="958" t="s">
        <v>2</v>
      </c>
      <c r="AY5" s="971" t="s">
        <v>3</v>
      </c>
      <c r="AZ5" s="958" t="s">
        <v>2</v>
      </c>
      <c r="BA5" s="971" t="s">
        <v>3</v>
      </c>
      <c r="BB5" s="964" t="s">
        <v>2</v>
      </c>
      <c r="BC5" s="970" t="s">
        <v>3</v>
      </c>
      <c r="BD5" s="958" t="s">
        <v>2</v>
      </c>
      <c r="BE5" s="971" t="s">
        <v>3</v>
      </c>
      <c r="BF5" s="958" t="s">
        <v>2</v>
      </c>
      <c r="BG5" s="971" t="s">
        <v>3</v>
      </c>
      <c r="BH5" s="958" t="s">
        <v>2</v>
      </c>
      <c r="BI5" s="971" t="s">
        <v>3</v>
      </c>
      <c r="BJ5" s="964" t="s">
        <v>2</v>
      </c>
      <c r="BK5" s="973" t="s">
        <v>3</v>
      </c>
      <c r="BL5" s="958" t="s">
        <v>2</v>
      </c>
      <c r="BM5" s="971" t="s">
        <v>3</v>
      </c>
      <c r="BN5" s="958" t="s">
        <v>2</v>
      </c>
      <c r="BO5" s="971" t="s">
        <v>3</v>
      </c>
      <c r="BP5" s="958" t="s">
        <v>2</v>
      </c>
      <c r="BQ5" s="971" t="s">
        <v>3</v>
      </c>
      <c r="BR5" s="958" t="s">
        <v>2</v>
      </c>
      <c r="BS5" s="974" t="s">
        <v>3</v>
      </c>
      <c r="BT5" s="957" t="s">
        <v>2</v>
      </c>
      <c r="BU5" s="971" t="s">
        <v>3</v>
      </c>
      <c r="BV5" s="958" t="s">
        <v>2</v>
      </c>
      <c r="BW5" s="971" t="s">
        <v>3</v>
      </c>
      <c r="BX5" s="958" t="s">
        <v>2</v>
      </c>
      <c r="BY5" s="971" t="s">
        <v>3</v>
      </c>
      <c r="BZ5" s="958" t="s">
        <v>2</v>
      </c>
      <c r="CA5" s="971" t="s">
        <v>3</v>
      </c>
      <c r="CB5" s="964" t="s">
        <v>2</v>
      </c>
      <c r="CC5" s="970" t="s">
        <v>3</v>
      </c>
      <c r="CD5" s="958" t="s">
        <v>2</v>
      </c>
      <c r="CE5" s="971" t="s">
        <v>3</v>
      </c>
      <c r="CF5" s="958" t="s">
        <v>2</v>
      </c>
      <c r="CG5" s="971" t="s">
        <v>3</v>
      </c>
      <c r="CH5" s="958" t="s">
        <v>2</v>
      </c>
      <c r="CI5" s="971" t="s">
        <v>3</v>
      </c>
      <c r="CJ5" s="958" t="s">
        <v>2</v>
      </c>
      <c r="CK5" s="972" t="s">
        <v>3</v>
      </c>
      <c r="CL5" s="957" t="s">
        <v>2</v>
      </c>
      <c r="CM5" s="971" t="s">
        <v>3</v>
      </c>
      <c r="CN5" s="958" t="s">
        <v>2</v>
      </c>
      <c r="CO5" s="971" t="s">
        <v>3</v>
      </c>
      <c r="CP5" s="958" t="s">
        <v>2</v>
      </c>
      <c r="CQ5" s="971" t="s">
        <v>3</v>
      </c>
      <c r="CR5" s="958" t="s">
        <v>2</v>
      </c>
      <c r="CS5" s="972" t="s">
        <v>3</v>
      </c>
      <c r="CT5" s="957" t="s">
        <v>2</v>
      </c>
      <c r="CU5" s="971" t="s">
        <v>3</v>
      </c>
      <c r="CV5" s="958" t="s">
        <v>2</v>
      </c>
      <c r="CW5" s="971" t="s">
        <v>3</v>
      </c>
      <c r="CX5" s="958" t="s">
        <v>2</v>
      </c>
      <c r="CY5" s="971" t="s">
        <v>3</v>
      </c>
      <c r="CZ5" s="958" t="s">
        <v>2</v>
      </c>
      <c r="DA5" s="971" t="s">
        <v>3</v>
      </c>
      <c r="DB5" s="964" t="s">
        <v>2</v>
      </c>
      <c r="DC5" s="1658"/>
      <c r="DD5" s="1"/>
    </row>
    <row r="6" spans="1:110" ht="15.75" thickBot="1" x14ac:dyDescent="0.3">
      <c r="A6" s="1046"/>
      <c r="B6" s="1020"/>
      <c r="C6" s="1626"/>
      <c r="D6" s="1626"/>
      <c r="E6" s="1626"/>
      <c r="F6" s="1626"/>
      <c r="G6" s="1626"/>
      <c r="H6" s="1626"/>
      <c r="I6" s="1626"/>
      <c r="J6" s="1626"/>
      <c r="K6" s="1626"/>
      <c r="L6" s="1626"/>
      <c r="M6" s="1626"/>
      <c r="N6" s="1626"/>
      <c r="O6" s="1626"/>
      <c r="P6" s="1626"/>
      <c r="Q6" s="1626"/>
      <c r="R6" s="1626"/>
      <c r="S6" s="1626"/>
      <c r="T6" s="1626"/>
      <c r="U6" s="1626"/>
      <c r="V6" s="1626"/>
      <c r="W6" s="1626"/>
      <c r="X6" s="1626"/>
      <c r="Y6" s="1626"/>
      <c r="Z6" s="1626"/>
      <c r="AA6" s="1626"/>
      <c r="AB6" s="1626"/>
      <c r="AC6" s="1626"/>
      <c r="AD6" s="1626"/>
      <c r="AE6" s="1626"/>
      <c r="AF6" s="1626"/>
      <c r="AG6" s="1626"/>
      <c r="AH6" s="1626"/>
      <c r="AI6" s="1626"/>
      <c r="AJ6" s="1626"/>
      <c r="AK6" s="1626"/>
      <c r="AL6" s="1626"/>
      <c r="AM6" s="1626"/>
      <c r="AN6" s="1626"/>
      <c r="AO6" s="1626"/>
      <c r="AP6" s="1626"/>
      <c r="AQ6" s="1626"/>
      <c r="AR6" s="1626"/>
      <c r="AS6" s="1626"/>
      <c r="AT6" s="1626"/>
      <c r="AU6" s="1626"/>
      <c r="AV6" s="1626"/>
      <c r="AW6" s="1626"/>
      <c r="AX6" s="1626"/>
      <c r="AY6" s="1626"/>
      <c r="AZ6" s="1626"/>
      <c r="BA6" s="1626"/>
      <c r="BB6" s="1626"/>
      <c r="BC6" s="1626"/>
      <c r="BD6" s="1626"/>
      <c r="BE6" s="1626"/>
      <c r="BF6" s="1626"/>
      <c r="BG6" s="1626"/>
      <c r="BH6" s="1626"/>
      <c r="BI6" s="1626"/>
      <c r="BJ6" s="1626"/>
      <c r="BK6" s="1626"/>
      <c r="BL6" s="1626"/>
      <c r="BM6" s="1626"/>
      <c r="BN6" s="1626"/>
      <c r="BO6" s="1626"/>
      <c r="BP6" s="1626"/>
      <c r="BQ6" s="1626"/>
      <c r="BR6" s="1626"/>
      <c r="BS6" s="1626"/>
      <c r="BT6" s="1626"/>
      <c r="BU6" s="1626"/>
      <c r="BV6" s="1626"/>
      <c r="BW6" s="1626"/>
      <c r="BX6" s="1626"/>
      <c r="BY6" s="1626"/>
      <c r="BZ6" s="1626"/>
      <c r="CA6" s="1626"/>
      <c r="CB6" s="1626"/>
      <c r="CC6" s="1626"/>
      <c r="CD6" s="1626"/>
      <c r="CE6" s="1626"/>
      <c r="CF6" s="1626"/>
      <c r="CG6" s="1626"/>
      <c r="CH6" s="1626"/>
      <c r="CI6" s="1626"/>
      <c r="CJ6" s="1626"/>
      <c r="CK6" s="1626"/>
      <c r="CL6" s="1626"/>
      <c r="CM6" s="1626"/>
      <c r="CN6" s="1626"/>
      <c r="CO6" s="1626"/>
      <c r="CP6" s="1626"/>
      <c r="CQ6" s="1626"/>
      <c r="CR6" s="1626"/>
      <c r="CS6" s="1626"/>
      <c r="CT6" s="1626"/>
      <c r="CU6" s="1626"/>
      <c r="CV6" s="1626"/>
      <c r="CW6" s="1626"/>
      <c r="CX6" s="1626"/>
      <c r="CY6" s="1626"/>
      <c r="CZ6" s="1626"/>
      <c r="DA6" s="1626"/>
      <c r="DB6" s="1627"/>
      <c r="DC6" s="1659"/>
      <c r="DD6" s="1"/>
      <c r="DE6" s="1008" t="s">
        <v>1171</v>
      </c>
      <c r="DF6" s="1009" t="s">
        <v>1172</v>
      </c>
    </row>
    <row r="7" spans="1:110" ht="15.75" thickBot="1" x14ac:dyDescent="0.3">
      <c r="A7" s="1016">
        <f>DC7</f>
        <v>16</v>
      </c>
      <c r="B7" s="1021" t="s">
        <v>1115</v>
      </c>
      <c r="C7" s="941">
        <v>2.25</v>
      </c>
      <c r="D7" s="939">
        <v>1</v>
      </c>
      <c r="E7" s="939">
        <v>2.25</v>
      </c>
      <c r="F7" s="939">
        <v>1</v>
      </c>
      <c r="G7" s="939">
        <v>2.25</v>
      </c>
      <c r="H7" s="939">
        <v>1</v>
      </c>
      <c r="I7" s="939">
        <v>2.25</v>
      </c>
      <c r="J7" s="939">
        <v>1</v>
      </c>
      <c r="K7" s="940">
        <v>2.25</v>
      </c>
      <c r="L7" s="1013">
        <v>0.75</v>
      </c>
      <c r="M7" s="986"/>
      <c r="N7" s="986"/>
      <c r="O7" s="986"/>
      <c r="P7" s="986"/>
      <c r="Q7" s="986"/>
      <c r="R7" s="986"/>
      <c r="S7" s="987"/>
      <c r="T7" s="985"/>
      <c r="U7" s="986"/>
      <c r="V7" s="986"/>
      <c r="W7" s="986"/>
      <c r="X7" s="986"/>
      <c r="Y7" s="986"/>
      <c r="Z7" s="986"/>
      <c r="AA7" s="986"/>
      <c r="AB7" s="987"/>
      <c r="AC7" s="985"/>
      <c r="AD7" s="986"/>
      <c r="AE7" s="986"/>
      <c r="AF7" s="986"/>
      <c r="AG7" s="986"/>
      <c r="AH7" s="986"/>
      <c r="AI7" s="986"/>
      <c r="AJ7" s="987"/>
      <c r="AK7" s="985"/>
      <c r="AL7" s="986"/>
      <c r="AM7" s="986"/>
      <c r="AN7" s="986"/>
      <c r="AO7" s="986"/>
      <c r="AP7" s="986"/>
      <c r="AQ7" s="988"/>
      <c r="AR7" s="986"/>
      <c r="AS7" s="987"/>
      <c r="AT7" s="985"/>
      <c r="AU7" s="986"/>
      <c r="AV7" s="986"/>
      <c r="AW7" s="986"/>
      <c r="AX7" s="986"/>
      <c r="AY7" s="986"/>
      <c r="AZ7" s="986"/>
      <c r="BA7" s="986"/>
      <c r="BB7" s="987"/>
      <c r="BC7" s="985"/>
      <c r="BD7" s="986"/>
      <c r="BE7" s="986"/>
      <c r="BF7" s="986"/>
      <c r="BG7" s="986"/>
      <c r="BH7" s="986"/>
      <c r="BI7" s="986"/>
      <c r="BJ7" s="987"/>
      <c r="BK7" s="985"/>
      <c r="BL7" s="986"/>
      <c r="BM7" s="986"/>
      <c r="BN7" s="986"/>
      <c r="BO7" s="986"/>
      <c r="BP7" s="986"/>
      <c r="BQ7" s="986"/>
      <c r="BR7" s="986"/>
      <c r="BS7" s="987"/>
      <c r="BT7" s="985"/>
      <c r="BU7" s="986"/>
      <c r="BV7" s="986"/>
      <c r="BW7" s="986"/>
      <c r="BX7" s="986"/>
      <c r="BY7" s="986"/>
      <c r="BZ7" s="986"/>
      <c r="CA7" s="986"/>
      <c r="CB7" s="987"/>
      <c r="CC7" s="985"/>
      <c r="CD7" s="986"/>
      <c r="CE7" s="986"/>
      <c r="CF7" s="986"/>
      <c r="CG7" s="986"/>
      <c r="CH7" s="986"/>
      <c r="CI7" s="986"/>
      <c r="CJ7" s="986"/>
      <c r="CK7" s="987"/>
      <c r="CL7" s="985"/>
      <c r="CM7" s="986"/>
      <c r="CN7" s="986"/>
      <c r="CO7" s="986"/>
      <c r="CP7" s="986"/>
      <c r="CQ7" s="986"/>
      <c r="CR7" s="986"/>
      <c r="CS7" s="987"/>
      <c r="CT7" s="985"/>
      <c r="CU7" s="986"/>
      <c r="CV7" s="986"/>
      <c r="CW7" s="986"/>
      <c r="CX7" s="986"/>
      <c r="CY7" s="986"/>
      <c r="CZ7" s="986"/>
      <c r="DA7" s="986"/>
      <c r="DB7" s="987"/>
      <c r="DC7" s="910">
        <f>SUM(C7:DB7)</f>
        <v>16</v>
      </c>
      <c r="DD7" s="1010" t="str">
        <f>B7</f>
        <v>Joao Ferreira</v>
      </c>
      <c r="DE7" s="1004"/>
      <c r="DF7" s="1004"/>
    </row>
    <row r="8" spans="1:110" ht="15.75" thickBot="1" x14ac:dyDescent="0.3">
      <c r="A8" s="1016">
        <f t="shared" ref="A8:A19" si="0">DC8</f>
        <v>50</v>
      </c>
      <c r="B8" s="1021" t="s">
        <v>1118</v>
      </c>
      <c r="C8" s="1002">
        <v>2.25</v>
      </c>
      <c r="D8" s="1000">
        <v>1</v>
      </c>
      <c r="E8" s="1000">
        <v>2.25</v>
      </c>
      <c r="F8" s="1000">
        <v>1</v>
      </c>
      <c r="G8" s="1000">
        <v>2.25</v>
      </c>
      <c r="H8" s="1000">
        <v>1</v>
      </c>
      <c r="I8" s="1000">
        <v>2.25</v>
      </c>
      <c r="J8" s="1000">
        <v>1</v>
      </c>
      <c r="K8" s="1001">
        <v>2.25</v>
      </c>
      <c r="L8" s="999">
        <v>1</v>
      </c>
      <c r="M8" s="1000">
        <v>2.25</v>
      </c>
      <c r="N8" s="1000">
        <v>1</v>
      </c>
      <c r="O8" s="1000">
        <v>2.25</v>
      </c>
      <c r="P8" s="1000">
        <v>1</v>
      </c>
      <c r="Q8" s="1000">
        <v>2.25</v>
      </c>
      <c r="R8" s="1000">
        <v>1</v>
      </c>
      <c r="S8" s="1001">
        <v>2.25</v>
      </c>
      <c r="T8" s="999">
        <v>1</v>
      </c>
      <c r="U8" s="1000">
        <v>2.25</v>
      </c>
      <c r="V8" s="1000">
        <v>1</v>
      </c>
      <c r="W8" s="1000">
        <v>2.25</v>
      </c>
      <c r="X8" s="1000">
        <v>1</v>
      </c>
      <c r="Y8" s="1000">
        <v>2.25</v>
      </c>
      <c r="Z8" s="1000">
        <v>1</v>
      </c>
      <c r="AA8" s="1000">
        <v>2.25</v>
      </c>
      <c r="AB8" s="1001">
        <v>1</v>
      </c>
      <c r="AC8" s="999">
        <v>2.25</v>
      </c>
      <c r="AD8" s="1000">
        <v>1</v>
      </c>
      <c r="AE8" s="1000">
        <v>2.25</v>
      </c>
      <c r="AF8" s="1000">
        <v>1</v>
      </c>
      <c r="AG8" s="1014">
        <v>1.25</v>
      </c>
      <c r="AH8" s="997"/>
      <c r="AI8" s="997"/>
      <c r="AJ8" s="998"/>
      <c r="AK8" s="996"/>
      <c r="AL8" s="997"/>
      <c r="AM8" s="997"/>
      <c r="AN8" s="997"/>
      <c r="AO8" s="997"/>
      <c r="AP8" s="997"/>
      <c r="AQ8" s="997"/>
      <c r="AR8" s="997"/>
      <c r="AS8" s="998"/>
      <c r="AT8" s="996"/>
      <c r="AU8" s="997"/>
      <c r="AV8" s="997"/>
      <c r="AW8" s="997"/>
      <c r="AX8" s="997"/>
      <c r="AY8" s="997"/>
      <c r="AZ8" s="997"/>
      <c r="BA8" s="997"/>
      <c r="BB8" s="998"/>
      <c r="BC8" s="996"/>
      <c r="BD8" s="997"/>
      <c r="BE8" s="997"/>
      <c r="BF8" s="997"/>
      <c r="BG8" s="997"/>
      <c r="BH8" s="997"/>
      <c r="BI8" s="997"/>
      <c r="BJ8" s="998"/>
      <c r="BK8" s="996"/>
      <c r="BL8" s="997"/>
      <c r="BM8" s="997"/>
      <c r="BN8" s="997"/>
      <c r="BO8" s="997"/>
      <c r="BP8" s="997"/>
      <c r="BQ8" s="997"/>
      <c r="BR8" s="997"/>
      <c r="BS8" s="998"/>
      <c r="BT8" s="996"/>
      <c r="BU8" s="997"/>
      <c r="BV8" s="997"/>
      <c r="BW8" s="997"/>
      <c r="BX8" s="997"/>
      <c r="BY8" s="997"/>
      <c r="BZ8" s="997"/>
      <c r="CA8" s="997"/>
      <c r="CB8" s="998"/>
      <c r="CC8" s="996"/>
      <c r="CD8" s="997"/>
      <c r="CE8" s="997"/>
      <c r="CF8" s="997"/>
      <c r="CG8" s="997"/>
      <c r="CH8" s="997"/>
      <c r="CI8" s="997"/>
      <c r="CJ8" s="997"/>
      <c r="CK8" s="998"/>
      <c r="CL8" s="996"/>
      <c r="CM8" s="997"/>
      <c r="CN8" s="997"/>
      <c r="CO8" s="997"/>
      <c r="CP8" s="997"/>
      <c r="CQ8" s="997"/>
      <c r="CR8" s="997"/>
      <c r="CS8" s="998"/>
      <c r="CT8" s="996"/>
      <c r="CU8" s="997"/>
      <c r="CV8" s="997"/>
      <c r="CW8" s="997"/>
      <c r="CX8" s="997"/>
      <c r="CY8" s="997"/>
      <c r="CZ8" s="997"/>
      <c r="DA8" s="997"/>
      <c r="DB8" s="998"/>
      <c r="DC8" s="911">
        <f t="shared" ref="DC8:DC19" si="1">SUM(C8:DB8)</f>
        <v>50</v>
      </c>
      <c r="DD8" s="1011" t="str">
        <f>B8</f>
        <v>Paulo Correia</v>
      </c>
      <c r="DE8" s="1005"/>
      <c r="DF8" s="1005"/>
    </row>
    <row r="9" spans="1:110" ht="15.75" thickBot="1" x14ac:dyDescent="0.3">
      <c r="A9" s="1016">
        <f t="shared" si="0"/>
        <v>51.75</v>
      </c>
      <c r="B9" s="1021" t="s">
        <v>1121</v>
      </c>
      <c r="C9" s="945">
        <v>2.25</v>
      </c>
      <c r="D9" s="943">
        <v>1</v>
      </c>
      <c r="E9" s="943">
        <v>2.25</v>
      </c>
      <c r="F9" s="943">
        <v>1</v>
      </c>
      <c r="G9" s="943">
        <v>2.25</v>
      </c>
      <c r="H9" s="943">
        <v>1</v>
      </c>
      <c r="I9" s="943">
        <v>2.25</v>
      </c>
      <c r="J9" s="943">
        <v>1</v>
      </c>
      <c r="K9" s="944">
        <v>2.25</v>
      </c>
      <c r="L9" s="942">
        <v>1</v>
      </c>
      <c r="M9" s="943">
        <v>2.25</v>
      </c>
      <c r="N9" s="943">
        <v>1</v>
      </c>
      <c r="O9" s="943">
        <v>2.25</v>
      </c>
      <c r="P9" s="943">
        <v>1</v>
      </c>
      <c r="Q9" s="943">
        <v>2.25</v>
      </c>
      <c r="R9" s="943">
        <v>1</v>
      </c>
      <c r="S9" s="944">
        <v>2.25</v>
      </c>
      <c r="T9" s="942">
        <v>1</v>
      </c>
      <c r="U9" s="943">
        <v>2.25</v>
      </c>
      <c r="V9" s="943">
        <v>1</v>
      </c>
      <c r="W9" s="943">
        <v>2.25</v>
      </c>
      <c r="X9" s="943">
        <v>1</v>
      </c>
      <c r="Y9" s="943">
        <v>2.25</v>
      </c>
      <c r="Z9" s="943">
        <v>1</v>
      </c>
      <c r="AA9" s="943">
        <v>2.25</v>
      </c>
      <c r="AB9" s="944">
        <v>1</v>
      </c>
      <c r="AC9" s="942">
        <v>2.25</v>
      </c>
      <c r="AD9" s="943">
        <v>1</v>
      </c>
      <c r="AE9" s="943">
        <v>2.25</v>
      </c>
      <c r="AF9" s="943">
        <v>1</v>
      </c>
      <c r="AG9" s="943">
        <v>2.25</v>
      </c>
      <c r="AH9" s="1015">
        <v>0.75</v>
      </c>
      <c r="AI9" s="990"/>
      <c r="AJ9" s="991"/>
      <c r="AK9" s="989"/>
      <c r="AL9" s="990"/>
      <c r="AM9" s="990"/>
      <c r="AN9" s="990"/>
      <c r="AO9" s="990"/>
      <c r="AP9" s="990"/>
      <c r="AQ9" s="990"/>
      <c r="AR9" s="990"/>
      <c r="AS9" s="991"/>
      <c r="AT9" s="989"/>
      <c r="AU9" s="990"/>
      <c r="AV9" s="990"/>
      <c r="AW9" s="990"/>
      <c r="AX9" s="990"/>
      <c r="AY9" s="990"/>
      <c r="AZ9" s="990"/>
      <c r="BA9" s="990"/>
      <c r="BB9" s="991"/>
      <c r="BC9" s="989"/>
      <c r="BD9" s="990"/>
      <c r="BE9" s="990"/>
      <c r="BF9" s="990"/>
      <c r="BG9" s="990"/>
      <c r="BH9" s="990"/>
      <c r="BI9" s="990"/>
      <c r="BJ9" s="991"/>
      <c r="BK9" s="989"/>
      <c r="BL9" s="990"/>
      <c r="BM9" s="990"/>
      <c r="BN9" s="990"/>
      <c r="BO9" s="990"/>
      <c r="BP9" s="990"/>
      <c r="BQ9" s="990"/>
      <c r="BR9" s="990"/>
      <c r="BS9" s="991"/>
      <c r="BT9" s="989"/>
      <c r="BU9" s="990"/>
      <c r="BV9" s="990"/>
      <c r="BW9" s="990"/>
      <c r="BX9" s="990"/>
      <c r="BY9" s="990"/>
      <c r="BZ9" s="990"/>
      <c r="CA9" s="990"/>
      <c r="CB9" s="991"/>
      <c r="CC9" s="989"/>
      <c r="CD9" s="990"/>
      <c r="CE9" s="990"/>
      <c r="CF9" s="990"/>
      <c r="CG9" s="990"/>
      <c r="CH9" s="990"/>
      <c r="CI9" s="990"/>
      <c r="CJ9" s="990"/>
      <c r="CK9" s="991"/>
      <c r="CL9" s="989"/>
      <c r="CM9" s="990"/>
      <c r="CN9" s="990"/>
      <c r="CO9" s="990"/>
      <c r="CP9" s="990"/>
      <c r="CQ9" s="990"/>
      <c r="CR9" s="990"/>
      <c r="CS9" s="991"/>
      <c r="CT9" s="989"/>
      <c r="CU9" s="990"/>
      <c r="CV9" s="990"/>
      <c r="CW9" s="990"/>
      <c r="CX9" s="990"/>
      <c r="CY9" s="990"/>
      <c r="CZ9" s="990"/>
      <c r="DA9" s="990"/>
      <c r="DB9" s="991"/>
      <c r="DC9" s="911">
        <f>SUM(C9:DB9)</f>
        <v>51.75</v>
      </c>
      <c r="DD9" s="1011" t="str">
        <f t="shared" ref="DD9:DD19" si="2">B9</f>
        <v>Renato Duarte</v>
      </c>
      <c r="DE9" s="1005"/>
      <c r="DF9" s="1005"/>
    </row>
    <row r="10" spans="1:110" ht="15.75" thickBot="1" x14ac:dyDescent="0.3">
      <c r="A10" s="1016">
        <f t="shared" si="0"/>
        <v>13</v>
      </c>
      <c r="B10" s="1021" t="s">
        <v>1134</v>
      </c>
      <c r="C10" s="1002">
        <v>2.25</v>
      </c>
      <c r="D10" s="1000">
        <v>1</v>
      </c>
      <c r="E10" s="1000">
        <v>2.25</v>
      </c>
      <c r="F10" s="1000">
        <v>1</v>
      </c>
      <c r="G10" s="1000">
        <v>2.25</v>
      </c>
      <c r="H10" s="1000">
        <v>1</v>
      </c>
      <c r="I10" s="1000">
        <v>2.25</v>
      </c>
      <c r="J10" s="1000">
        <v>1</v>
      </c>
      <c r="K10" s="956"/>
      <c r="L10" s="996"/>
      <c r="M10" s="997"/>
      <c r="N10" s="997"/>
      <c r="O10" s="997"/>
      <c r="P10" s="997"/>
      <c r="Q10" s="997"/>
      <c r="R10" s="997"/>
      <c r="S10" s="998"/>
      <c r="T10" s="996"/>
      <c r="U10" s="997"/>
      <c r="V10" s="997"/>
      <c r="W10" s="997"/>
      <c r="X10" s="997"/>
      <c r="Y10" s="997"/>
      <c r="Z10" s="997"/>
      <c r="AA10" s="997"/>
      <c r="AB10" s="998"/>
      <c r="AC10" s="996"/>
      <c r="AD10" s="997"/>
      <c r="AE10" s="997"/>
      <c r="AF10" s="997"/>
      <c r="AG10" s="997"/>
      <c r="AH10" s="997"/>
      <c r="AI10" s="997"/>
      <c r="AJ10" s="998"/>
      <c r="AK10" s="996"/>
      <c r="AL10" s="997"/>
      <c r="AM10" s="997"/>
      <c r="AN10" s="997"/>
      <c r="AO10" s="997"/>
      <c r="AP10" s="997"/>
      <c r="AQ10" s="997"/>
      <c r="AR10" s="997"/>
      <c r="AS10" s="998"/>
      <c r="AT10" s="996"/>
      <c r="AU10" s="997"/>
      <c r="AV10" s="997"/>
      <c r="AW10" s="997"/>
      <c r="AX10" s="997"/>
      <c r="AY10" s="997"/>
      <c r="AZ10" s="997"/>
      <c r="BA10" s="997"/>
      <c r="BB10" s="998"/>
      <c r="BC10" s="996"/>
      <c r="BD10" s="997"/>
      <c r="BE10" s="997"/>
      <c r="BF10" s="997"/>
      <c r="BG10" s="997"/>
      <c r="BH10" s="997"/>
      <c r="BI10" s="997"/>
      <c r="BJ10" s="998"/>
      <c r="BK10" s="996"/>
      <c r="BL10" s="997"/>
      <c r="BM10" s="997"/>
      <c r="BN10" s="997"/>
      <c r="BO10" s="997"/>
      <c r="BP10" s="997"/>
      <c r="BQ10" s="997"/>
      <c r="BR10" s="997"/>
      <c r="BS10" s="998"/>
      <c r="BT10" s="996"/>
      <c r="BU10" s="997"/>
      <c r="BV10" s="997"/>
      <c r="BW10" s="997"/>
      <c r="BX10" s="997"/>
      <c r="BY10" s="997"/>
      <c r="BZ10" s="997"/>
      <c r="CA10" s="997"/>
      <c r="CB10" s="998"/>
      <c r="CC10" s="996"/>
      <c r="CD10" s="997"/>
      <c r="CE10" s="997"/>
      <c r="CF10" s="997"/>
      <c r="CG10" s="997"/>
      <c r="CH10" s="997"/>
      <c r="CI10" s="997"/>
      <c r="CJ10" s="997"/>
      <c r="CK10" s="998"/>
      <c r="CL10" s="996"/>
      <c r="CM10" s="997"/>
      <c r="CN10" s="997"/>
      <c r="CO10" s="997"/>
      <c r="CP10" s="997"/>
      <c r="CQ10" s="997"/>
      <c r="CR10" s="997"/>
      <c r="CS10" s="998"/>
      <c r="CT10" s="996"/>
      <c r="CU10" s="997"/>
      <c r="CV10" s="997"/>
      <c r="CW10" s="997"/>
      <c r="CX10" s="997"/>
      <c r="CY10" s="997"/>
      <c r="CZ10" s="997"/>
      <c r="DA10" s="997"/>
      <c r="DB10" s="998"/>
      <c r="DC10" s="911">
        <f>SUM(C10:DB10)</f>
        <v>13</v>
      </c>
      <c r="DD10" s="1011" t="str">
        <f t="shared" si="2"/>
        <v>Jorge Correia</v>
      </c>
      <c r="DE10" s="1005"/>
      <c r="DF10" s="1005"/>
    </row>
    <row r="11" spans="1:110" ht="15.75" thickBot="1" x14ac:dyDescent="0.3">
      <c r="A11" s="1016">
        <f t="shared" si="0"/>
        <v>40.25</v>
      </c>
      <c r="B11" s="1021" t="s">
        <v>1122</v>
      </c>
      <c r="C11" s="945">
        <v>2.25</v>
      </c>
      <c r="D11" s="943">
        <v>1</v>
      </c>
      <c r="E11" s="943">
        <v>2.25</v>
      </c>
      <c r="F11" s="943">
        <v>1</v>
      </c>
      <c r="G11" s="943">
        <v>2.25</v>
      </c>
      <c r="H11" s="943">
        <v>1</v>
      </c>
      <c r="I11" s="943">
        <v>2.25</v>
      </c>
      <c r="J11" s="943">
        <v>1</v>
      </c>
      <c r="K11" s="944">
        <v>2.25</v>
      </c>
      <c r="L11" s="942">
        <v>1</v>
      </c>
      <c r="M11" s="943">
        <v>2.25</v>
      </c>
      <c r="N11" s="943">
        <v>1</v>
      </c>
      <c r="O11" s="943">
        <v>2.25</v>
      </c>
      <c r="P11" s="943">
        <v>1</v>
      </c>
      <c r="Q11" s="943">
        <v>2.25</v>
      </c>
      <c r="R11" s="943">
        <v>1</v>
      </c>
      <c r="S11" s="944">
        <v>2.25</v>
      </c>
      <c r="T11" s="942">
        <v>1</v>
      </c>
      <c r="U11" s="943">
        <v>2.25</v>
      </c>
      <c r="V11" s="943">
        <v>1</v>
      </c>
      <c r="W11" s="943">
        <v>2.25</v>
      </c>
      <c r="X11" s="943">
        <v>1</v>
      </c>
      <c r="Y11" s="943">
        <v>2.25</v>
      </c>
      <c r="Z11" s="943">
        <v>1</v>
      </c>
      <c r="AA11" s="1015">
        <v>1.25</v>
      </c>
      <c r="AB11" s="991"/>
      <c r="AC11" s="989"/>
      <c r="AD11" s="990"/>
      <c r="AE11" s="990"/>
      <c r="AF11" s="990"/>
      <c r="AG11" s="990"/>
      <c r="AH11" s="990"/>
      <c r="AI11" s="990"/>
      <c r="AJ11" s="991"/>
      <c r="AK11" s="989"/>
      <c r="AL11" s="990"/>
      <c r="AM11" s="990"/>
      <c r="AN11" s="990"/>
      <c r="AO11" s="990"/>
      <c r="AP11" s="990"/>
      <c r="AQ11" s="990"/>
      <c r="AR11" s="990"/>
      <c r="AS11" s="991"/>
      <c r="AT11" s="989"/>
      <c r="AU11" s="990"/>
      <c r="AV11" s="990"/>
      <c r="AW11" s="990"/>
      <c r="AX11" s="990"/>
      <c r="AY11" s="990"/>
      <c r="AZ11" s="990"/>
      <c r="BA11" s="990"/>
      <c r="BB11" s="991"/>
      <c r="BC11" s="989"/>
      <c r="BD11" s="990"/>
      <c r="BE11" s="990"/>
      <c r="BF11" s="990"/>
      <c r="BG11" s="990"/>
      <c r="BH11" s="990"/>
      <c r="BI11" s="990"/>
      <c r="BJ11" s="991"/>
      <c r="BK11" s="989"/>
      <c r="BL11" s="990"/>
      <c r="BM11" s="990"/>
      <c r="BN11" s="990"/>
      <c r="BO11" s="990"/>
      <c r="BP11" s="990"/>
      <c r="BQ11" s="990"/>
      <c r="BR11" s="990"/>
      <c r="BS11" s="991"/>
      <c r="BT11" s="989"/>
      <c r="BU11" s="990"/>
      <c r="BV11" s="990"/>
      <c r="BW11" s="990"/>
      <c r="BX11" s="990"/>
      <c r="BY11" s="990"/>
      <c r="BZ11" s="990"/>
      <c r="CA11" s="990"/>
      <c r="CB11" s="991"/>
      <c r="CC11" s="989"/>
      <c r="CD11" s="990"/>
      <c r="CE11" s="990"/>
      <c r="CF11" s="990"/>
      <c r="CG11" s="990"/>
      <c r="CH11" s="990"/>
      <c r="CI11" s="990"/>
      <c r="CJ11" s="990"/>
      <c r="CK11" s="991"/>
      <c r="CL11" s="989"/>
      <c r="CM11" s="990"/>
      <c r="CN11" s="990"/>
      <c r="CO11" s="990"/>
      <c r="CP11" s="990"/>
      <c r="CQ11" s="990"/>
      <c r="CR11" s="990"/>
      <c r="CS11" s="991"/>
      <c r="CT11" s="989"/>
      <c r="CU11" s="990"/>
      <c r="CV11" s="990"/>
      <c r="CW11" s="990"/>
      <c r="CX11" s="990"/>
      <c r="CY11" s="990"/>
      <c r="CZ11" s="990"/>
      <c r="DA11" s="990"/>
      <c r="DB11" s="991"/>
      <c r="DC11" s="911">
        <f>SUM(C11:DB11)</f>
        <v>40.25</v>
      </c>
      <c r="DD11" s="1011" t="str">
        <f t="shared" si="2"/>
        <v>Armando Rodrigues</v>
      </c>
      <c r="DE11" s="1005"/>
      <c r="DF11" s="1005"/>
    </row>
    <row r="12" spans="1:110" ht="15.75" thickBot="1" x14ac:dyDescent="0.3">
      <c r="A12" s="1016">
        <f t="shared" si="0"/>
        <v>21</v>
      </c>
      <c r="B12" s="1021" t="s">
        <v>1116</v>
      </c>
      <c r="C12" s="1026">
        <v>3.25</v>
      </c>
      <c r="D12" s="1000">
        <v>1</v>
      </c>
      <c r="E12" s="1027">
        <v>3.25</v>
      </c>
      <c r="F12" s="1000">
        <v>1</v>
      </c>
      <c r="G12" s="1027">
        <v>3.25</v>
      </c>
      <c r="H12" s="1000">
        <v>1</v>
      </c>
      <c r="I12" s="1027">
        <v>3.25</v>
      </c>
      <c r="J12" s="1000">
        <v>1</v>
      </c>
      <c r="K12" s="1028">
        <v>3.25</v>
      </c>
      <c r="L12" s="1029">
        <v>0.75</v>
      </c>
      <c r="M12" s="997"/>
      <c r="N12" s="997"/>
      <c r="O12" s="997"/>
      <c r="P12" s="997"/>
      <c r="Q12" s="997"/>
      <c r="R12" s="997"/>
      <c r="S12" s="998"/>
      <c r="T12" s="996"/>
      <c r="U12" s="997"/>
      <c r="V12" s="997"/>
      <c r="W12" s="997"/>
      <c r="X12" s="997"/>
      <c r="Y12" s="997"/>
      <c r="Z12" s="997"/>
      <c r="AA12" s="997"/>
      <c r="AB12" s="998"/>
      <c r="AC12" s="996"/>
      <c r="AD12" s="997"/>
      <c r="AE12" s="997"/>
      <c r="AF12" s="997"/>
      <c r="AG12" s="997"/>
      <c r="AH12" s="997"/>
      <c r="AI12" s="997"/>
      <c r="AJ12" s="998"/>
      <c r="AK12" s="996"/>
      <c r="AL12" s="997"/>
      <c r="AM12" s="997"/>
      <c r="AN12" s="997"/>
      <c r="AO12" s="997"/>
      <c r="AP12" s="997"/>
      <c r="AQ12" s="997"/>
      <c r="AR12" s="997"/>
      <c r="AS12" s="998"/>
      <c r="AT12" s="996"/>
      <c r="AU12" s="997"/>
      <c r="AV12" s="997"/>
      <c r="AW12" s="997"/>
      <c r="AX12" s="997"/>
      <c r="AY12" s="997"/>
      <c r="AZ12" s="997"/>
      <c r="BA12" s="997"/>
      <c r="BB12" s="998"/>
      <c r="BC12" s="996"/>
      <c r="BD12" s="997"/>
      <c r="BE12" s="997"/>
      <c r="BF12" s="997"/>
      <c r="BG12" s="997"/>
      <c r="BH12" s="997"/>
      <c r="BI12" s="997"/>
      <c r="BJ12" s="998"/>
      <c r="BK12" s="996"/>
      <c r="BL12" s="997"/>
      <c r="BM12" s="997"/>
      <c r="BN12" s="997"/>
      <c r="BO12" s="997"/>
      <c r="BP12" s="997"/>
      <c r="BQ12" s="997"/>
      <c r="BR12" s="997"/>
      <c r="BS12" s="998"/>
      <c r="BT12" s="996"/>
      <c r="BU12" s="997"/>
      <c r="BV12" s="997"/>
      <c r="BW12" s="997"/>
      <c r="BX12" s="997"/>
      <c r="BY12" s="997"/>
      <c r="BZ12" s="997"/>
      <c r="CA12" s="997"/>
      <c r="CB12" s="998"/>
      <c r="CC12" s="996"/>
      <c r="CD12" s="997"/>
      <c r="CE12" s="997"/>
      <c r="CF12" s="997"/>
      <c r="CG12" s="997"/>
      <c r="CH12" s="997"/>
      <c r="CI12" s="997"/>
      <c r="CJ12" s="997"/>
      <c r="CK12" s="998"/>
      <c r="CL12" s="996"/>
      <c r="CM12" s="997"/>
      <c r="CN12" s="997"/>
      <c r="CO12" s="997"/>
      <c r="CP12" s="997"/>
      <c r="CQ12" s="997"/>
      <c r="CR12" s="997"/>
      <c r="CS12" s="998"/>
      <c r="CT12" s="996"/>
      <c r="CU12" s="997"/>
      <c r="CV12" s="997"/>
      <c r="CW12" s="997"/>
      <c r="CX12" s="997"/>
      <c r="CY12" s="997"/>
      <c r="CZ12" s="997"/>
      <c r="DA12" s="997"/>
      <c r="DB12" s="998"/>
      <c r="DC12" s="911">
        <f t="shared" si="1"/>
        <v>21</v>
      </c>
      <c r="DD12" s="1011" t="str">
        <f t="shared" si="2"/>
        <v>Angelo Pedrosa</v>
      </c>
      <c r="DE12" s="1005"/>
      <c r="DF12" s="1005"/>
    </row>
    <row r="13" spans="1:110" ht="15.75" thickBot="1" x14ac:dyDescent="0.3">
      <c r="A13" s="1016">
        <f t="shared" si="0"/>
        <v>37.5</v>
      </c>
      <c r="B13" s="1021" t="s">
        <v>1117</v>
      </c>
      <c r="C13" s="945">
        <v>2.25</v>
      </c>
      <c r="D13" s="943">
        <v>1</v>
      </c>
      <c r="E13" s="943">
        <v>2.25</v>
      </c>
      <c r="F13" s="943">
        <v>1</v>
      </c>
      <c r="G13" s="943">
        <v>2.25</v>
      </c>
      <c r="H13" s="943">
        <v>1</v>
      </c>
      <c r="I13" s="943">
        <v>2.25</v>
      </c>
      <c r="J13" s="943">
        <v>1</v>
      </c>
      <c r="K13" s="944">
        <v>2.25</v>
      </c>
      <c r="L13" s="942">
        <v>1</v>
      </c>
      <c r="M13" s="943">
        <v>2.25</v>
      </c>
      <c r="N13" s="943">
        <v>1</v>
      </c>
      <c r="O13" s="943">
        <v>2.25</v>
      </c>
      <c r="P13" s="943">
        <v>1</v>
      </c>
      <c r="Q13" s="943">
        <v>2.25</v>
      </c>
      <c r="R13" s="943">
        <v>1</v>
      </c>
      <c r="S13" s="944">
        <v>2.25</v>
      </c>
      <c r="T13" s="942">
        <v>1</v>
      </c>
      <c r="U13" s="943">
        <v>2.25</v>
      </c>
      <c r="V13" s="943">
        <v>1</v>
      </c>
      <c r="W13" s="943">
        <v>2.25</v>
      </c>
      <c r="X13" s="943">
        <v>1</v>
      </c>
      <c r="Y13" s="1015">
        <v>1.75</v>
      </c>
      <c r="Z13" s="990"/>
      <c r="AA13" s="990"/>
      <c r="AB13" s="991"/>
      <c r="AC13" s="989"/>
      <c r="AD13" s="990"/>
      <c r="AE13" s="990"/>
      <c r="AF13" s="990"/>
      <c r="AG13" s="990"/>
      <c r="AH13" s="990"/>
      <c r="AI13" s="990"/>
      <c r="AJ13" s="991"/>
      <c r="AK13" s="989"/>
      <c r="AL13" s="990"/>
      <c r="AM13" s="990"/>
      <c r="AN13" s="990"/>
      <c r="AO13" s="990"/>
      <c r="AP13" s="990"/>
      <c r="AQ13" s="990"/>
      <c r="AR13" s="990"/>
      <c r="AS13" s="991"/>
      <c r="AT13" s="989"/>
      <c r="AU13" s="990"/>
      <c r="AV13" s="990"/>
      <c r="AW13" s="990"/>
      <c r="AX13" s="990"/>
      <c r="AY13" s="990"/>
      <c r="AZ13" s="990"/>
      <c r="BA13" s="990"/>
      <c r="BB13" s="991"/>
      <c r="BC13" s="989"/>
      <c r="BD13" s="990"/>
      <c r="BE13" s="990"/>
      <c r="BF13" s="990"/>
      <c r="BG13" s="990"/>
      <c r="BH13" s="990"/>
      <c r="BI13" s="990"/>
      <c r="BJ13" s="991"/>
      <c r="BK13" s="989"/>
      <c r="BL13" s="990"/>
      <c r="BM13" s="990"/>
      <c r="BN13" s="990"/>
      <c r="BO13" s="990"/>
      <c r="BP13" s="990"/>
      <c r="BQ13" s="990"/>
      <c r="BR13" s="990"/>
      <c r="BS13" s="991"/>
      <c r="BT13" s="989"/>
      <c r="BU13" s="990"/>
      <c r="BV13" s="990"/>
      <c r="BW13" s="990"/>
      <c r="BX13" s="990"/>
      <c r="BY13" s="990"/>
      <c r="BZ13" s="990"/>
      <c r="CA13" s="990"/>
      <c r="CB13" s="991"/>
      <c r="CC13" s="989"/>
      <c r="CD13" s="990"/>
      <c r="CE13" s="990"/>
      <c r="CF13" s="990"/>
      <c r="CG13" s="990"/>
      <c r="CH13" s="990"/>
      <c r="CI13" s="990"/>
      <c r="CJ13" s="990"/>
      <c r="CK13" s="991"/>
      <c r="CL13" s="989"/>
      <c r="CM13" s="990"/>
      <c r="CN13" s="990"/>
      <c r="CO13" s="990"/>
      <c r="CP13" s="990"/>
      <c r="CQ13" s="990"/>
      <c r="CR13" s="990"/>
      <c r="CS13" s="991"/>
      <c r="CT13" s="989"/>
      <c r="CU13" s="990"/>
      <c r="CV13" s="990"/>
      <c r="CW13" s="990"/>
      <c r="CX13" s="990"/>
      <c r="CY13" s="990"/>
      <c r="CZ13" s="990"/>
      <c r="DA13" s="990"/>
      <c r="DB13" s="991"/>
      <c r="DC13" s="911">
        <f t="shared" si="1"/>
        <v>37.5</v>
      </c>
      <c r="DD13" s="1011" t="str">
        <f>B13</f>
        <v>Ricardo Courinha</v>
      </c>
      <c r="DE13" s="1005"/>
      <c r="DF13" s="1005"/>
    </row>
    <row r="14" spans="1:110" ht="15.75" thickBot="1" x14ac:dyDescent="0.3">
      <c r="A14" s="1016">
        <f t="shared" si="0"/>
        <v>0</v>
      </c>
      <c r="B14" s="1021" t="s">
        <v>1120</v>
      </c>
      <c r="C14" s="992"/>
      <c r="D14" s="997"/>
      <c r="E14" s="955"/>
      <c r="F14" s="997"/>
      <c r="G14" s="955"/>
      <c r="H14" s="997"/>
      <c r="I14" s="955"/>
      <c r="J14" s="997"/>
      <c r="K14" s="956"/>
      <c r="L14" s="996"/>
      <c r="M14" s="997"/>
      <c r="N14" s="997"/>
      <c r="O14" s="997"/>
      <c r="P14" s="997"/>
      <c r="Q14" s="997"/>
      <c r="R14" s="997"/>
      <c r="S14" s="998"/>
      <c r="T14" s="996"/>
      <c r="U14" s="997"/>
      <c r="V14" s="997"/>
      <c r="W14" s="997"/>
      <c r="X14" s="997"/>
      <c r="Y14" s="997"/>
      <c r="Z14" s="997"/>
      <c r="AA14" s="997"/>
      <c r="AB14" s="998"/>
      <c r="AC14" s="996"/>
      <c r="AD14" s="997"/>
      <c r="AE14" s="997"/>
      <c r="AF14" s="997"/>
      <c r="AG14" s="997"/>
      <c r="AH14" s="997"/>
      <c r="AI14" s="997"/>
      <c r="AJ14" s="998"/>
      <c r="AK14" s="996"/>
      <c r="AL14" s="997"/>
      <c r="AM14" s="997"/>
      <c r="AN14" s="997"/>
      <c r="AO14" s="997"/>
      <c r="AP14" s="997"/>
      <c r="AQ14" s="997"/>
      <c r="AR14" s="997"/>
      <c r="AS14" s="998"/>
      <c r="AT14" s="996"/>
      <c r="AU14" s="997"/>
      <c r="AV14" s="997"/>
      <c r="AW14" s="997"/>
      <c r="AX14" s="997"/>
      <c r="AY14" s="997"/>
      <c r="AZ14" s="997"/>
      <c r="BA14" s="997"/>
      <c r="BB14" s="998"/>
      <c r="BC14" s="996"/>
      <c r="BD14" s="997"/>
      <c r="BE14" s="997"/>
      <c r="BF14" s="997"/>
      <c r="BG14" s="997"/>
      <c r="BH14" s="997"/>
      <c r="BI14" s="997"/>
      <c r="BJ14" s="998"/>
      <c r="BK14" s="996"/>
      <c r="BL14" s="997"/>
      <c r="BM14" s="997"/>
      <c r="BN14" s="997"/>
      <c r="BO14" s="997"/>
      <c r="BP14" s="997"/>
      <c r="BQ14" s="997"/>
      <c r="BR14" s="997"/>
      <c r="BS14" s="998"/>
      <c r="BT14" s="996"/>
      <c r="BU14" s="997"/>
      <c r="BV14" s="997"/>
      <c r="BW14" s="997"/>
      <c r="BX14" s="997"/>
      <c r="BY14" s="997"/>
      <c r="BZ14" s="997"/>
      <c r="CA14" s="997"/>
      <c r="CB14" s="998"/>
      <c r="CC14" s="996"/>
      <c r="CD14" s="997"/>
      <c r="CE14" s="997"/>
      <c r="CF14" s="997"/>
      <c r="CG14" s="997"/>
      <c r="CH14" s="997"/>
      <c r="CI14" s="997"/>
      <c r="CJ14" s="997"/>
      <c r="CK14" s="998"/>
      <c r="CL14" s="996"/>
      <c r="CM14" s="997"/>
      <c r="CN14" s="997"/>
      <c r="CO14" s="997"/>
      <c r="CP14" s="997"/>
      <c r="CQ14" s="997"/>
      <c r="CR14" s="997"/>
      <c r="CS14" s="998"/>
      <c r="CT14" s="996"/>
      <c r="CU14" s="997"/>
      <c r="CV14" s="997"/>
      <c r="CW14" s="997"/>
      <c r="CX14" s="997"/>
      <c r="CY14" s="997"/>
      <c r="CZ14" s="997"/>
      <c r="DA14" s="997"/>
      <c r="DB14" s="998"/>
      <c r="DC14" s="911">
        <f t="shared" si="1"/>
        <v>0</v>
      </c>
      <c r="DD14" s="1011" t="str">
        <f t="shared" si="2"/>
        <v>Humberto Camacho</v>
      </c>
      <c r="DE14" s="1003">
        <f>6+2</f>
        <v>8</v>
      </c>
      <c r="DF14" s="1005"/>
    </row>
    <row r="15" spans="1:110" ht="15.75" thickBot="1" x14ac:dyDescent="0.3">
      <c r="A15" s="1016">
        <f t="shared" si="0"/>
        <v>17</v>
      </c>
      <c r="B15" s="1021" t="s">
        <v>1113</v>
      </c>
      <c r="C15" s="945">
        <v>2.25</v>
      </c>
      <c r="D15" s="943">
        <v>1</v>
      </c>
      <c r="E15" s="943">
        <v>2.25</v>
      </c>
      <c r="F15" s="943">
        <v>1</v>
      </c>
      <c r="G15" s="943">
        <v>2.25</v>
      </c>
      <c r="H15" s="943">
        <v>1</v>
      </c>
      <c r="I15" s="943">
        <v>2.25</v>
      </c>
      <c r="J15" s="943">
        <v>1</v>
      </c>
      <c r="K15" s="944">
        <v>2.25</v>
      </c>
      <c r="L15" s="942">
        <v>1</v>
      </c>
      <c r="M15" s="1015">
        <v>0.75</v>
      </c>
      <c r="N15" s="990"/>
      <c r="O15" s="990"/>
      <c r="P15" s="990"/>
      <c r="Q15" s="990"/>
      <c r="R15" s="990"/>
      <c r="S15" s="991"/>
      <c r="T15" s="989"/>
      <c r="U15" s="990"/>
      <c r="V15" s="990"/>
      <c r="W15" s="990"/>
      <c r="X15" s="990"/>
      <c r="Y15" s="990"/>
      <c r="Z15" s="990"/>
      <c r="AA15" s="990"/>
      <c r="AB15" s="991"/>
      <c r="AC15" s="989"/>
      <c r="AD15" s="990"/>
      <c r="AE15" s="990"/>
      <c r="AF15" s="990"/>
      <c r="AG15" s="990"/>
      <c r="AH15" s="990"/>
      <c r="AI15" s="990"/>
      <c r="AJ15" s="991"/>
      <c r="AK15" s="989"/>
      <c r="AL15" s="990"/>
      <c r="AM15" s="990"/>
      <c r="AN15" s="990"/>
      <c r="AO15" s="990"/>
      <c r="AP15" s="990"/>
      <c r="AQ15" s="990"/>
      <c r="AR15" s="990"/>
      <c r="AS15" s="991"/>
      <c r="AT15" s="989"/>
      <c r="AU15" s="990"/>
      <c r="AV15" s="990"/>
      <c r="AW15" s="990"/>
      <c r="AX15" s="990"/>
      <c r="AY15" s="990"/>
      <c r="AZ15" s="990"/>
      <c r="BA15" s="990"/>
      <c r="BB15" s="991"/>
      <c r="BC15" s="989"/>
      <c r="BD15" s="990"/>
      <c r="BE15" s="990"/>
      <c r="BF15" s="990"/>
      <c r="BG15" s="990"/>
      <c r="BH15" s="990"/>
      <c r="BI15" s="990"/>
      <c r="BJ15" s="991"/>
      <c r="BK15" s="989"/>
      <c r="BL15" s="990"/>
      <c r="BM15" s="990"/>
      <c r="BN15" s="990"/>
      <c r="BO15" s="990"/>
      <c r="BP15" s="990"/>
      <c r="BQ15" s="990"/>
      <c r="BR15" s="990"/>
      <c r="BS15" s="991"/>
      <c r="BT15" s="989"/>
      <c r="BU15" s="990"/>
      <c r="BV15" s="990"/>
      <c r="BW15" s="990"/>
      <c r="BX15" s="990"/>
      <c r="BY15" s="990"/>
      <c r="BZ15" s="990"/>
      <c r="CA15" s="990"/>
      <c r="CB15" s="991"/>
      <c r="CC15" s="989"/>
      <c r="CD15" s="990"/>
      <c r="CE15" s="990"/>
      <c r="CF15" s="990"/>
      <c r="CG15" s="990"/>
      <c r="CH15" s="990"/>
      <c r="CI15" s="990"/>
      <c r="CJ15" s="990"/>
      <c r="CK15" s="991"/>
      <c r="CL15" s="989"/>
      <c r="CM15" s="990"/>
      <c r="CN15" s="990"/>
      <c r="CO15" s="990"/>
      <c r="CP15" s="990"/>
      <c r="CQ15" s="990"/>
      <c r="CR15" s="990"/>
      <c r="CS15" s="991"/>
      <c r="CT15" s="989"/>
      <c r="CU15" s="990"/>
      <c r="CV15" s="990"/>
      <c r="CW15" s="990"/>
      <c r="CX15" s="990"/>
      <c r="CY15" s="990"/>
      <c r="CZ15" s="990"/>
      <c r="DA15" s="990"/>
      <c r="DB15" s="991"/>
      <c r="DC15" s="911">
        <f>SUM(C15:DB15)</f>
        <v>17</v>
      </c>
      <c r="DD15" s="1011" t="str">
        <f t="shared" si="2"/>
        <v>Henrique Vicente</v>
      </c>
      <c r="DE15" s="1005"/>
      <c r="DF15" s="1005"/>
    </row>
    <row r="16" spans="1:110" ht="15.75" thickBot="1" x14ac:dyDescent="0.3">
      <c r="A16" s="1016">
        <f>DC16</f>
        <v>2.25</v>
      </c>
      <c r="B16" s="1021" t="s">
        <v>1154</v>
      </c>
      <c r="C16" s="1022">
        <v>2.25</v>
      </c>
      <c r="D16" s="1023"/>
      <c r="E16" s="1023"/>
      <c r="F16" s="1023"/>
      <c r="G16" s="1023"/>
      <c r="H16" s="1023"/>
      <c r="I16" s="1023"/>
      <c r="J16" s="1023"/>
      <c r="K16" s="1024"/>
      <c r="L16" s="1025"/>
      <c r="M16" s="1023"/>
      <c r="N16" s="1023"/>
      <c r="O16" s="1023"/>
      <c r="P16" s="1023"/>
      <c r="Q16" s="1023"/>
      <c r="R16" s="1023"/>
      <c r="S16" s="1024"/>
      <c r="T16" s="1025"/>
      <c r="U16" s="1023"/>
      <c r="V16" s="1023"/>
      <c r="W16" s="1023"/>
      <c r="X16" s="1023"/>
      <c r="Y16" s="1023"/>
      <c r="Z16" s="1023"/>
      <c r="AA16" s="1023"/>
      <c r="AB16" s="1024"/>
      <c r="AC16" s="1025"/>
      <c r="AD16" s="1023"/>
      <c r="AE16" s="1023"/>
      <c r="AF16" s="1023"/>
      <c r="AG16" s="1023"/>
      <c r="AH16" s="1023"/>
      <c r="AI16" s="1023"/>
      <c r="AJ16" s="1024"/>
      <c r="AK16" s="1025"/>
      <c r="AL16" s="1023"/>
      <c r="AM16" s="1023"/>
      <c r="AN16" s="1023"/>
      <c r="AO16" s="1023"/>
      <c r="AP16" s="1023"/>
      <c r="AQ16" s="1023"/>
      <c r="AR16" s="1023"/>
      <c r="AS16" s="1024"/>
      <c r="AT16" s="1025"/>
      <c r="AU16" s="1023"/>
      <c r="AV16" s="1023"/>
      <c r="AW16" s="1023"/>
      <c r="AX16" s="1023"/>
      <c r="AY16" s="1023"/>
      <c r="AZ16" s="1023"/>
      <c r="BA16" s="1023"/>
      <c r="BB16" s="1024"/>
      <c r="BC16" s="1025"/>
      <c r="BD16" s="1023"/>
      <c r="BE16" s="1023"/>
      <c r="BF16" s="1023"/>
      <c r="BG16" s="1023"/>
      <c r="BH16" s="1023"/>
      <c r="BI16" s="1023"/>
      <c r="BJ16" s="1024"/>
      <c r="BK16" s="1025"/>
      <c r="BL16" s="1023"/>
      <c r="BM16" s="1023"/>
      <c r="BN16" s="1023"/>
      <c r="BO16" s="1023"/>
      <c r="BP16" s="1023"/>
      <c r="BQ16" s="1023"/>
      <c r="BR16" s="1023"/>
      <c r="BS16" s="1024"/>
      <c r="BT16" s="1025"/>
      <c r="BU16" s="1023"/>
      <c r="BV16" s="1023"/>
      <c r="BW16" s="1023"/>
      <c r="BX16" s="1023"/>
      <c r="BY16" s="1023"/>
      <c r="BZ16" s="1023"/>
      <c r="CA16" s="1023"/>
      <c r="CB16" s="1024"/>
      <c r="CC16" s="1025"/>
      <c r="CD16" s="1023"/>
      <c r="CE16" s="1023"/>
      <c r="CF16" s="1023"/>
      <c r="CG16" s="1023"/>
      <c r="CH16" s="1023"/>
      <c r="CI16" s="1023"/>
      <c r="CJ16" s="1023"/>
      <c r="CK16" s="1024"/>
      <c r="CL16" s="1025"/>
      <c r="CM16" s="1023"/>
      <c r="CN16" s="1023"/>
      <c r="CO16" s="1023"/>
      <c r="CP16" s="1023"/>
      <c r="CQ16" s="1023"/>
      <c r="CR16" s="1023"/>
      <c r="CS16" s="1024"/>
      <c r="CT16" s="1025"/>
      <c r="CU16" s="1023"/>
      <c r="CV16" s="1023"/>
      <c r="CW16" s="1023"/>
      <c r="CX16" s="1023"/>
      <c r="CY16" s="1023"/>
      <c r="CZ16" s="1023"/>
      <c r="DA16" s="1023"/>
      <c r="DB16" s="1024"/>
      <c r="DC16" s="911">
        <f>SUM(C16:DB16)</f>
        <v>2.25</v>
      </c>
      <c r="DD16" s="1011" t="str">
        <f t="shared" si="2"/>
        <v>João Martins</v>
      </c>
      <c r="DE16" s="1005"/>
      <c r="DF16" s="1005"/>
    </row>
    <row r="17" spans="1:110" ht="15.75" thickBot="1" x14ac:dyDescent="0.3">
      <c r="A17" s="1016">
        <f t="shared" si="0"/>
        <v>169</v>
      </c>
      <c r="B17" s="1021" t="s">
        <v>1114</v>
      </c>
      <c r="C17" s="945">
        <v>2.25</v>
      </c>
      <c r="D17" s="943">
        <v>1</v>
      </c>
      <c r="E17" s="943">
        <v>2.25</v>
      </c>
      <c r="F17" s="943">
        <v>1</v>
      </c>
      <c r="G17" s="943">
        <v>2.25</v>
      </c>
      <c r="H17" s="943">
        <v>1</v>
      </c>
      <c r="I17" s="943">
        <v>2.25</v>
      </c>
      <c r="J17" s="943">
        <v>1</v>
      </c>
      <c r="K17" s="944">
        <v>2.25</v>
      </c>
      <c r="L17" s="942">
        <v>1</v>
      </c>
      <c r="M17" s="943">
        <v>2.25</v>
      </c>
      <c r="N17" s="943">
        <v>1</v>
      </c>
      <c r="O17" s="943">
        <v>2.25</v>
      </c>
      <c r="P17" s="943">
        <v>1</v>
      </c>
      <c r="Q17" s="943">
        <v>2.25</v>
      </c>
      <c r="R17" s="943">
        <v>1</v>
      </c>
      <c r="S17" s="944">
        <v>2.25</v>
      </c>
      <c r="T17" s="942">
        <v>1</v>
      </c>
      <c r="U17" s="943">
        <v>2.25</v>
      </c>
      <c r="V17" s="943">
        <v>1</v>
      </c>
      <c r="W17" s="943">
        <v>2.25</v>
      </c>
      <c r="X17" s="943">
        <v>1</v>
      </c>
      <c r="Y17" s="943">
        <v>2.25</v>
      </c>
      <c r="Z17" s="943">
        <v>1</v>
      </c>
      <c r="AA17" s="943">
        <v>2.25</v>
      </c>
      <c r="AB17" s="944">
        <v>1</v>
      </c>
      <c r="AC17" s="942">
        <v>2.25</v>
      </c>
      <c r="AD17" s="943">
        <v>1</v>
      </c>
      <c r="AE17" s="943">
        <v>2.25</v>
      </c>
      <c r="AF17" s="943">
        <v>1</v>
      </c>
      <c r="AG17" s="943">
        <v>2.25</v>
      </c>
      <c r="AH17" s="943">
        <v>1</v>
      </c>
      <c r="AI17" s="943">
        <v>2.25</v>
      </c>
      <c r="AJ17" s="944">
        <v>1</v>
      </c>
      <c r="AK17" s="942">
        <v>2.25</v>
      </c>
      <c r="AL17" s="943">
        <v>1</v>
      </c>
      <c r="AM17" s="943">
        <v>2.25</v>
      </c>
      <c r="AN17" s="943">
        <v>1</v>
      </c>
      <c r="AO17" s="943">
        <v>2.25</v>
      </c>
      <c r="AP17" s="943">
        <v>1</v>
      </c>
      <c r="AQ17" s="943">
        <v>2.25</v>
      </c>
      <c r="AR17" s="943">
        <v>1</v>
      </c>
      <c r="AS17" s="944">
        <v>2.25</v>
      </c>
      <c r="AT17" s="942">
        <v>1</v>
      </c>
      <c r="AU17" s="943">
        <v>2.25</v>
      </c>
      <c r="AV17" s="943">
        <v>1</v>
      </c>
      <c r="AW17" s="943">
        <v>2.25</v>
      </c>
      <c r="AX17" s="943">
        <v>1</v>
      </c>
      <c r="AY17" s="943">
        <v>2.25</v>
      </c>
      <c r="AZ17" s="943">
        <v>1</v>
      </c>
      <c r="BA17" s="943">
        <v>2.25</v>
      </c>
      <c r="BB17" s="944">
        <v>1</v>
      </c>
      <c r="BC17" s="942">
        <v>2.25</v>
      </c>
      <c r="BD17" s="943">
        <v>1</v>
      </c>
      <c r="BE17" s="943">
        <v>2.25</v>
      </c>
      <c r="BF17" s="943">
        <v>1</v>
      </c>
      <c r="BG17" s="943">
        <v>2.25</v>
      </c>
      <c r="BH17" s="943">
        <v>1</v>
      </c>
      <c r="BI17" s="943">
        <v>2.25</v>
      </c>
      <c r="BJ17" s="944">
        <v>1</v>
      </c>
      <c r="BK17" s="942">
        <v>2.25</v>
      </c>
      <c r="BL17" s="943">
        <v>1</v>
      </c>
      <c r="BM17" s="943">
        <v>2.25</v>
      </c>
      <c r="BN17" s="943">
        <v>1</v>
      </c>
      <c r="BO17" s="943">
        <v>2.25</v>
      </c>
      <c r="BP17" s="943">
        <v>1</v>
      </c>
      <c r="BQ17" s="943">
        <v>2.25</v>
      </c>
      <c r="BR17" s="943">
        <v>1</v>
      </c>
      <c r="BS17" s="944">
        <v>2.25</v>
      </c>
      <c r="BT17" s="942">
        <v>1</v>
      </c>
      <c r="BU17" s="943">
        <v>2.25</v>
      </c>
      <c r="BV17" s="943">
        <v>1</v>
      </c>
      <c r="BW17" s="943">
        <v>2.25</v>
      </c>
      <c r="BX17" s="943">
        <v>1</v>
      </c>
      <c r="BY17" s="943">
        <v>2.25</v>
      </c>
      <c r="BZ17" s="943">
        <v>1</v>
      </c>
      <c r="CA17" s="943">
        <v>2.25</v>
      </c>
      <c r="CB17" s="944">
        <v>1</v>
      </c>
      <c r="CC17" s="942">
        <v>2.25</v>
      </c>
      <c r="CD17" s="943">
        <v>1</v>
      </c>
      <c r="CE17" s="943">
        <v>2.25</v>
      </c>
      <c r="CF17" s="943">
        <v>1</v>
      </c>
      <c r="CG17" s="943">
        <v>2.25</v>
      </c>
      <c r="CH17" s="943">
        <v>1</v>
      </c>
      <c r="CI17" s="943">
        <v>2.25</v>
      </c>
      <c r="CJ17" s="943">
        <v>1</v>
      </c>
      <c r="CK17" s="944">
        <v>2.25</v>
      </c>
      <c r="CL17" s="942">
        <v>1</v>
      </c>
      <c r="CM17" s="943">
        <v>2.25</v>
      </c>
      <c r="CN17" s="943">
        <v>1</v>
      </c>
      <c r="CO17" s="943">
        <v>2.25</v>
      </c>
      <c r="CP17" s="943">
        <v>1</v>
      </c>
      <c r="CQ17" s="943">
        <v>2.25</v>
      </c>
      <c r="CR17" s="943">
        <v>1</v>
      </c>
      <c r="CS17" s="944">
        <v>2.25</v>
      </c>
      <c r="CT17" s="942">
        <v>1</v>
      </c>
      <c r="CU17" s="943">
        <v>2.25</v>
      </c>
      <c r="CV17" s="943">
        <v>1</v>
      </c>
      <c r="CW17" s="943">
        <v>2.25</v>
      </c>
      <c r="CX17" s="943">
        <v>1</v>
      </c>
      <c r="CY17" s="943">
        <v>2.25</v>
      </c>
      <c r="CZ17" s="943">
        <v>1</v>
      </c>
      <c r="DA17" s="943">
        <v>2.25</v>
      </c>
      <c r="DB17" s="944">
        <v>1</v>
      </c>
      <c r="DC17" s="911">
        <f>SUM(C17:DB17)</f>
        <v>169</v>
      </c>
      <c r="DD17" s="1011" t="s">
        <v>1114</v>
      </c>
      <c r="DE17" s="1005"/>
      <c r="DF17" s="1007">
        <v>10.5</v>
      </c>
    </row>
    <row r="18" spans="1:110" ht="15.75" thickBot="1" x14ac:dyDescent="0.3">
      <c r="A18" s="1016">
        <f t="shared" si="0"/>
        <v>104</v>
      </c>
      <c r="B18" s="1021" t="s">
        <v>1147</v>
      </c>
      <c r="C18" s="1002">
        <v>2.25</v>
      </c>
      <c r="D18" s="1000">
        <v>1</v>
      </c>
      <c r="E18" s="1000">
        <v>2.25</v>
      </c>
      <c r="F18" s="1000">
        <v>1</v>
      </c>
      <c r="G18" s="1000">
        <v>2.25</v>
      </c>
      <c r="H18" s="1000">
        <v>1</v>
      </c>
      <c r="I18" s="1000">
        <v>2.25</v>
      </c>
      <c r="J18" s="1000">
        <v>1</v>
      </c>
      <c r="K18" s="1001">
        <v>2.25</v>
      </c>
      <c r="L18" s="999">
        <v>1</v>
      </c>
      <c r="M18" s="1000">
        <v>2.25</v>
      </c>
      <c r="N18" s="1000">
        <v>1</v>
      </c>
      <c r="O18" s="1000">
        <v>2.25</v>
      </c>
      <c r="P18" s="1000">
        <v>1</v>
      </c>
      <c r="Q18" s="1000">
        <v>2.25</v>
      </c>
      <c r="R18" s="1000">
        <v>1</v>
      </c>
      <c r="S18" s="1001">
        <v>2.25</v>
      </c>
      <c r="T18" s="999">
        <v>1</v>
      </c>
      <c r="U18" s="1000">
        <v>2.25</v>
      </c>
      <c r="V18" s="1000">
        <v>1</v>
      </c>
      <c r="W18" s="1000">
        <v>2.25</v>
      </c>
      <c r="X18" s="1000">
        <v>1</v>
      </c>
      <c r="Y18" s="1000">
        <v>2.25</v>
      </c>
      <c r="Z18" s="1000">
        <v>1</v>
      </c>
      <c r="AA18" s="1000">
        <v>2.25</v>
      </c>
      <c r="AB18" s="1001">
        <v>1</v>
      </c>
      <c r="AC18" s="999">
        <v>2.25</v>
      </c>
      <c r="AD18" s="1000">
        <v>1</v>
      </c>
      <c r="AE18" s="1000">
        <v>2.25</v>
      </c>
      <c r="AF18" s="1000">
        <v>1</v>
      </c>
      <c r="AG18" s="1000">
        <v>2.25</v>
      </c>
      <c r="AH18" s="1000">
        <v>1</v>
      </c>
      <c r="AI18" s="1000">
        <v>2.25</v>
      </c>
      <c r="AJ18" s="1001">
        <v>1</v>
      </c>
      <c r="AK18" s="999">
        <v>2.25</v>
      </c>
      <c r="AL18" s="1000">
        <v>1</v>
      </c>
      <c r="AM18" s="1000">
        <v>2.25</v>
      </c>
      <c r="AN18" s="1000">
        <v>1</v>
      </c>
      <c r="AO18" s="1000">
        <v>2.25</v>
      </c>
      <c r="AP18" s="1000">
        <v>1</v>
      </c>
      <c r="AQ18" s="1000">
        <v>2.25</v>
      </c>
      <c r="AR18" s="1000">
        <v>1</v>
      </c>
      <c r="AS18" s="1001">
        <v>2.25</v>
      </c>
      <c r="AT18" s="999">
        <v>1</v>
      </c>
      <c r="AU18" s="1000">
        <v>2.25</v>
      </c>
      <c r="AV18" s="1000">
        <v>1</v>
      </c>
      <c r="AW18" s="1000">
        <v>2.25</v>
      </c>
      <c r="AX18" s="1000">
        <v>1</v>
      </c>
      <c r="AY18" s="1000">
        <v>2.25</v>
      </c>
      <c r="AZ18" s="1000">
        <v>1</v>
      </c>
      <c r="BA18" s="1000">
        <v>2.25</v>
      </c>
      <c r="BB18" s="1001">
        <v>1</v>
      </c>
      <c r="BC18" s="999">
        <v>2.25</v>
      </c>
      <c r="BD18" s="1000">
        <v>1</v>
      </c>
      <c r="BE18" s="1000">
        <v>2.25</v>
      </c>
      <c r="BF18" s="1000">
        <v>1</v>
      </c>
      <c r="BG18" s="1000">
        <v>2.25</v>
      </c>
      <c r="BH18" s="1000">
        <v>1</v>
      </c>
      <c r="BI18" s="1000">
        <v>2.25</v>
      </c>
      <c r="BJ18" s="1001">
        <v>1</v>
      </c>
      <c r="BK18" s="999">
        <v>2.25</v>
      </c>
      <c r="BL18" s="1000">
        <v>1</v>
      </c>
      <c r="BM18" s="1000">
        <v>2.25</v>
      </c>
      <c r="BN18" s="1014">
        <v>1</v>
      </c>
      <c r="BO18" s="997"/>
      <c r="BP18" s="997"/>
      <c r="BQ18" s="997"/>
      <c r="BR18" s="997"/>
      <c r="BS18" s="998"/>
      <c r="BT18" s="996"/>
      <c r="BU18" s="997"/>
      <c r="BV18" s="997"/>
      <c r="BW18" s="997"/>
      <c r="BX18" s="997"/>
      <c r="BY18" s="997"/>
      <c r="BZ18" s="997"/>
      <c r="CA18" s="997"/>
      <c r="CB18" s="998"/>
      <c r="CC18" s="996"/>
      <c r="CD18" s="997"/>
      <c r="CE18" s="997"/>
      <c r="CF18" s="997"/>
      <c r="CG18" s="997"/>
      <c r="CH18" s="997"/>
      <c r="CI18" s="997"/>
      <c r="CJ18" s="997"/>
      <c r="CK18" s="998"/>
      <c r="CL18" s="996"/>
      <c r="CM18" s="997"/>
      <c r="CN18" s="997"/>
      <c r="CO18" s="997"/>
      <c r="CP18" s="997"/>
      <c r="CQ18" s="997"/>
      <c r="CR18" s="997"/>
      <c r="CS18" s="998"/>
      <c r="CT18" s="996"/>
      <c r="CU18" s="997"/>
      <c r="CV18" s="997"/>
      <c r="CW18" s="997"/>
      <c r="CX18" s="997"/>
      <c r="CY18" s="997"/>
      <c r="CZ18" s="997"/>
      <c r="DA18" s="997"/>
      <c r="DB18" s="998"/>
      <c r="DC18" s="911">
        <f>SUM(C18:DB18)</f>
        <v>104</v>
      </c>
      <c r="DD18" s="1011" t="str">
        <f t="shared" si="2"/>
        <v>Ricardo Carvalho</v>
      </c>
      <c r="DE18" s="1005"/>
      <c r="DF18" s="1005"/>
    </row>
    <row r="19" spans="1:110" ht="15.75" thickBot="1" x14ac:dyDescent="0.3">
      <c r="A19" s="1017">
        <f t="shared" si="0"/>
        <v>32.5</v>
      </c>
      <c r="B19" s="1021" t="s">
        <v>71</v>
      </c>
      <c r="C19" s="952">
        <v>2.25</v>
      </c>
      <c r="D19" s="950">
        <v>1</v>
      </c>
      <c r="E19" s="950">
        <v>2.25</v>
      </c>
      <c r="F19" s="950">
        <v>1</v>
      </c>
      <c r="G19" s="950">
        <v>2.25</v>
      </c>
      <c r="H19" s="950">
        <v>1</v>
      </c>
      <c r="I19" s="950">
        <v>2.25</v>
      </c>
      <c r="J19" s="950">
        <v>1</v>
      </c>
      <c r="K19" s="951">
        <v>2.25</v>
      </c>
      <c r="L19" s="949">
        <v>1</v>
      </c>
      <c r="M19" s="950">
        <v>2.25</v>
      </c>
      <c r="N19" s="950">
        <v>1</v>
      </c>
      <c r="O19" s="950">
        <v>2.25</v>
      </c>
      <c r="P19" s="950">
        <v>1</v>
      </c>
      <c r="Q19" s="950">
        <v>2.25</v>
      </c>
      <c r="R19" s="950">
        <v>1</v>
      </c>
      <c r="S19" s="951">
        <v>2.25</v>
      </c>
      <c r="T19" s="949">
        <v>1</v>
      </c>
      <c r="U19" s="950">
        <v>2.25</v>
      </c>
      <c r="V19" s="950">
        <v>1</v>
      </c>
      <c r="W19" s="994"/>
      <c r="X19" s="994"/>
      <c r="Y19" s="994"/>
      <c r="Z19" s="994"/>
      <c r="AA19" s="994"/>
      <c r="AB19" s="995"/>
      <c r="AC19" s="993"/>
      <c r="AD19" s="994"/>
      <c r="AE19" s="994"/>
      <c r="AF19" s="994"/>
      <c r="AG19" s="994"/>
      <c r="AH19" s="994"/>
      <c r="AI19" s="994"/>
      <c r="AJ19" s="995"/>
      <c r="AK19" s="993"/>
      <c r="AL19" s="994"/>
      <c r="AM19" s="994"/>
      <c r="AN19" s="994"/>
      <c r="AO19" s="994"/>
      <c r="AP19" s="994"/>
      <c r="AQ19" s="994"/>
      <c r="AR19" s="994"/>
      <c r="AS19" s="995"/>
      <c r="AT19" s="993"/>
      <c r="AU19" s="994"/>
      <c r="AV19" s="994"/>
      <c r="AW19" s="994"/>
      <c r="AX19" s="994"/>
      <c r="AY19" s="994"/>
      <c r="AZ19" s="994"/>
      <c r="BA19" s="994"/>
      <c r="BB19" s="995"/>
      <c r="BC19" s="993"/>
      <c r="BD19" s="994"/>
      <c r="BE19" s="994"/>
      <c r="BF19" s="994"/>
      <c r="BG19" s="994"/>
      <c r="BH19" s="994"/>
      <c r="BI19" s="994"/>
      <c r="BJ19" s="995"/>
      <c r="BK19" s="993"/>
      <c r="BL19" s="994"/>
      <c r="BM19" s="994"/>
      <c r="BN19" s="994"/>
      <c r="BO19" s="994"/>
      <c r="BP19" s="994"/>
      <c r="BQ19" s="994"/>
      <c r="BR19" s="994"/>
      <c r="BS19" s="995"/>
      <c r="BT19" s="993"/>
      <c r="BU19" s="994"/>
      <c r="BV19" s="994"/>
      <c r="BW19" s="994"/>
      <c r="BX19" s="994"/>
      <c r="BY19" s="994"/>
      <c r="BZ19" s="994"/>
      <c r="CA19" s="994"/>
      <c r="CB19" s="995"/>
      <c r="CC19" s="993"/>
      <c r="CD19" s="994"/>
      <c r="CE19" s="994"/>
      <c r="CF19" s="994"/>
      <c r="CG19" s="994"/>
      <c r="CH19" s="994"/>
      <c r="CI19" s="994"/>
      <c r="CJ19" s="994"/>
      <c r="CK19" s="995"/>
      <c r="CL19" s="993"/>
      <c r="CM19" s="994"/>
      <c r="CN19" s="994"/>
      <c r="CO19" s="994"/>
      <c r="CP19" s="994"/>
      <c r="CQ19" s="994"/>
      <c r="CR19" s="994"/>
      <c r="CS19" s="995"/>
      <c r="CT19" s="993"/>
      <c r="CU19" s="994"/>
      <c r="CV19" s="994"/>
      <c r="CW19" s="994"/>
      <c r="CX19" s="994"/>
      <c r="CY19" s="994"/>
      <c r="CZ19" s="994"/>
      <c r="DA19" s="994"/>
      <c r="DB19" s="995"/>
      <c r="DC19" s="912">
        <f t="shared" si="1"/>
        <v>32.5</v>
      </c>
      <c r="DD19" s="1012" t="str">
        <f t="shared" si="2"/>
        <v>Nuno Cachado</v>
      </c>
      <c r="DE19" s="1006"/>
      <c r="DF19" s="1006"/>
    </row>
    <row r="20" spans="1:110" ht="15.75" thickBot="1" x14ac:dyDescent="0.3">
      <c r="B20" s="1"/>
      <c r="C20" s="905"/>
      <c r="D20" s="954"/>
      <c r="E20" s="905"/>
      <c r="F20" s="954"/>
      <c r="G20" s="905"/>
      <c r="H20" s="954"/>
      <c r="I20" s="905"/>
      <c r="J20" s="954"/>
      <c r="K20" s="905"/>
      <c r="L20" s="954"/>
      <c r="M20" s="905"/>
      <c r="N20" s="954"/>
      <c r="O20" s="905"/>
      <c r="P20" s="954"/>
      <c r="Q20" s="905"/>
      <c r="R20" s="954"/>
      <c r="S20" s="905"/>
      <c r="T20" s="954"/>
      <c r="U20" s="905"/>
      <c r="V20" s="954"/>
      <c r="W20" s="905"/>
      <c r="X20" s="954"/>
      <c r="Y20" s="905"/>
      <c r="Z20" s="954"/>
      <c r="AA20" s="905"/>
      <c r="AB20" s="954"/>
      <c r="AC20" s="905"/>
      <c r="AD20" s="954"/>
      <c r="AE20" s="905"/>
      <c r="AF20" s="954"/>
      <c r="AG20" s="905"/>
      <c r="AH20" s="954"/>
      <c r="AI20" s="905"/>
      <c r="AJ20" s="954"/>
      <c r="AK20" s="905"/>
      <c r="AL20" s="954"/>
      <c r="AM20" s="905"/>
      <c r="AN20" s="954"/>
      <c r="AO20" s="905"/>
      <c r="AP20" s="954"/>
      <c r="AQ20" s="905"/>
      <c r="AR20" s="954"/>
      <c r="AS20" s="905"/>
      <c r="AT20" s="954"/>
      <c r="AU20" s="905"/>
      <c r="AV20" s="954"/>
      <c r="AW20" s="905"/>
      <c r="AX20" s="954"/>
      <c r="AY20" s="905"/>
      <c r="AZ20" s="954"/>
      <c r="BA20" s="905"/>
      <c r="BB20" s="954"/>
      <c r="BC20" s="905"/>
      <c r="BD20" s="954"/>
      <c r="BE20" s="905"/>
      <c r="BF20" s="954"/>
      <c r="BG20" s="905"/>
      <c r="BH20" s="954"/>
      <c r="BI20" s="905"/>
      <c r="BJ20" s="954"/>
      <c r="BK20" s="905"/>
      <c r="BL20" s="954"/>
      <c r="BM20" s="905"/>
      <c r="BN20" s="954"/>
      <c r="BO20" s="905"/>
      <c r="BP20" s="954"/>
      <c r="BQ20" s="905"/>
      <c r="BR20" s="954"/>
      <c r="BS20" s="905"/>
      <c r="BT20" s="954"/>
      <c r="BU20" s="905"/>
      <c r="BV20" s="954"/>
      <c r="BW20" s="905"/>
      <c r="BX20" s="954"/>
      <c r="BY20" s="905"/>
      <c r="BZ20" s="954"/>
      <c r="CA20" s="905"/>
      <c r="CB20" s="954"/>
      <c r="CC20" s="905"/>
      <c r="CD20" s="954"/>
      <c r="CE20" s="905"/>
      <c r="CF20" s="954"/>
      <c r="CG20" s="905"/>
      <c r="CH20" s="954"/>
      <c r="CI20" s="905"/>
      <c r="CJ20" s="954"/>
      <c r="CK20" s="905"/>
      <c r="CL20" s="954"/>
      <c r="CM20" s="905"/>
      <c r="CN20" s="954"/>
      <c r="CO20" s="905"/>
      <c r="CP20" s="954"/>
      <c r="CQ20" s="905"/>
      <c r="CR20" s="954"/>
      <c r="CS20" s="905"/>
      <c r="CT20" s="954"/>
      <c r="CU20" s="905"/>
      <c r="CV20" s="954"/>
      <c r="CW20" s="905"/>
      <c r="CX20" s="954"/>
      <c r="CY20" s="905"/>
      <c r="CZ20" s="954"/>
      <c r="DA20" s="905"/>
      <c r="DB20" s="954"/>
      <c r="DC20" s="905"/>
      <c r="DD20" s="954"/>
      <c r="DE20" s="905"/>
      <c r="DF20" s="954"/>
    </row>
    <row r="21" spans="1:110" ht="15.75" thickBot="1" x14ac:dyDescent="0.3">
      <c r="A21" s="914"/>
      <c r="B21" s="1619" t="s">
        <v>61</v>
      </c>
      <c r="C21" s="975" t="s">
        <v>3</v>
      </c>
      <c r="D21" s="976" t="s">
        <v>2</v>
      </c>
      <c r="E21" s="976" t="s">
        <v>3</v>
      </c>
      <c r="F21" s="976" t="s">
        <v>2</v>
      </c>
      <c r="G21" s="976" t="s">
        <v>3</v>
      </c>
      <c r="H21" s="976" t="s">
        <v>2</v>
      </c>
      <c r="I21" s="976" t="s">
        <v>3</v>
      </c>
      <c r="J21" s="976" t="s">
        <v>2</v>
      </c>
      <c r="K21" s="976" t="s">
        <v>3</v>
      </c>
      <c r="L21" s="976" t="s">
        <v>2</v>
      </c>
      <c r="M21" s="976" t="s">
        <v>3</v>
      </c>
      <c r="N21" s="976" t="s">
        <v>2</v>
      </c>
      <c r="O21" s="976" t="s">
        <v>3</v>
      </c>
      <c r="P21" s="976" t="s">
        <v>2</v>
      </c>
      <c r="Q21" s="976" t="s">
        <v>3</v>
      </c>
      <c r="R21" s="976" t="s">
        <v>2</v>
      </c>
      <c r="S21" s="976" t="s">
        <v>3</v>
      </c>
      <c r="T21" s="976" t="s">
        <v>2</v>
      </c>
      <c r="U21" s="976" t="s">
        <v>3</v>
      </c>
      <c r="V21" s="976" t="s">
        <v>2</v>
      </c>
      <c r="W21" s="976" t="s">
        <v>3</v>
      </c>
      <c r="X21" s="976" t="s">
        <v>2</v>
      </c>
      <c r="Y21" s="976" t="s">
        <v>3</v>
      </c>
      <c r="Z21" s="976" t="s">
        <v>2</v>
      </c>
      <c r="AA21" s="976" t="s">
        <v>3</v>
      </c>
      <c r="AB21" s="976" t="s">
        <v>2</v>
      </c>
      <c r="AC21" s="976" t="s">
        <v>3</v>
      </c>
      <c r="AD21" s="976" t="s">
        <v>2</v>
      </c>
      <c r="AE21" s="976" t="s">
        <v>3</v>
      </c>
      <c r="AF21" s="976" t="s">
        <v>2</v>
      </c>
      <c r="AG21" s="976" t="s">
        <v>3</v>
      </c>
      <c r="AH21" s="976" t="s">
        <v>2</v>
      </c>
      <c r="AI21" s="976" t="s">
        <v>3</v>
      </c>
      <c r="AJ21" s="976" t="s">
        <v>2</v>
      </c>
      <c r="AK21" s="976" t="s">
        <v>3</v>
      </c>
      <c r="AL21" s="976" t="s">
        <v>2</v>
      </c>
      <c r="AM21" s="976" t="s">
        <v>3</v>
      </c>
      <c r="AN21" s="976" t="s">
        <v>2</v>
      </c>
      <c r="AO21" s="976" t="s">
        <v>3</v>
      </c>
      <c r="AP21" s="976" t="s">
        <v>2</v>
      </c>
      <c r="AQ21" s="976" t="s">
        <v>3</v>
      </c>
      <c r="AR21" s="976" t="s">
        <v>2</v>
      </c>
      <c r="AS21" s="976" t="s">
        <v>3</v>
      </c>
      <c r="AT21" s="976" t="s">
        <v>2</v>
      </c>
      <c r="AU21" s="976" t="s">
        <v>3</v>
      </c>
      <c r="AV21" s="976" t="s">
        <v>2</v>
      </c>
      <c r="AW21" s="976" t="s">
        <v>3</v>
      </c>
      <c r="AX21" s="976" t="s">
        <v>2</v>
      </c>
      <c r="AY21" s="976" t="s">
        <v>3</v>
      </c>
      <c r="AZ21" s="976" t="s">
        <v>2</v>
      </c>
      <c r="BA21" s="976" t="s">
        <v>3</v>
      </c>
      <c r="BB21" s="976" t="s">
        <v>2</v>
      </c>
      <c r="BC21" s="976" t="s">
        <v>3</v>
      </c>
      <c r="BD21" s="976" t="s">
        <v>2</v>
      </c>
      <c r="BE21" s="976" t="s">
        <v>3</v>
      </c>
      <c r="BF21" s="976" t="s">
        <v>2</v>
      </c>
      <c r="BG21" s="976" t="s">
        <v>3</v>
      </c>
      <c r="BH21" s="976" t="s">
        <v>2</v>
      </c>
      <c r="BI21" s="976" t="s">
        <v>3</v>
      </c>
      <c r="BJ21" s="976" t="s">
        <v>2</v>
      </c>
      <c r="BK21" s="976" t="s">
        <v>3</v>
      </c>
      <c r="BL21" s="976" t="s">
        <v>2</v>
      </c>
      <c r="BM21" s="976" t="s">
        <v>3</v>
      </c>
      <c r="BN21" s="976" t="s">
        <v>2</v>
      </c>
      <c r="BO21" s="976" t="s">
        <v>3</v>
      </c>
      <c r="BP21" s="976" t="s">
        <v>2</v>
      </c>
      <c r="BQ21" s="976" t="s">
        <v>3</v>
      </c>
      <c r="BR21" s="976" t="s">
        <v>2</v>
      </c>
      <c r="BS21" s="976" t="s">
        <v>3</v>
      </c>
      <c r="BT21" s="976" t="s">
        <v>2</v>
      </c>
      <c r="BU21" s="976" t="s">
        <v>3</v>
      </c>
      <c r="BV21" s="976" t="s">
        <v>2</v>
      </c>
      <c r="BW21" s="976" t="s">
        <v>3</v>
      </c>
      <c r="BX21" s="976" t="s">
        <v>2</v>
      </c>
      <c r="BY21" s="976" t="s">
        <v>3</v>
      </c>
      <c r="BZ21" s="976" t="s">
        <v>2</v>
      </c>
      <c r="CA21" s="976" t="s">
        <v>3</v>
      </c>
      <c r="CB21" s="976" t="s">
        <v>2</v>
      </c>
      <c r="CC21" s="976" t="s">
        <v>3</v>
      </c>
      <c r="CD21" s="976" t="s">
        <v>2</v>
      </c>
      <c r="CE21" s="976" t="s">
        <v>3</v>
      </c>
      <c r="CF21" s="976" t="s">
        <v>2</v>
      </c>
      <c r="CG21" s="976" t="s">
        <v>3</v>
      </c>
      <c r="CH21" s="976" t="s">
        <v>2</v>
      </c>
      <c r="CI21" s="976" t="s">
        <v>3</v>
      </c>
      <c r="CJ21" s="976" t="s">
        <v>2</v>
      </c>
      <c r="CK21" s="976" t="s">
        <v>3</v>
      </c>
      <c r="CL21" s="976" t="s">
        <v>2</v>
      </c>
      <c r="CM21" s="976" t="s">
        <v>3</v>
      </c>
      <c r="CN21" s="976" t="s">
        <v>2</v>
      </c>
      <c r="CO21" s="976" t="s">
        <v>3</v>
      </c>
      <c r="CP21" s="976" t="s">
        <v>2</v>
      </c>
      <c r="CQ21" s="976" t="s">
        <v>3</v>
      </c>
      <c r="CR21" s="976" t="s">
        <v>2</v>
      </c>
      <c r="CS21" s="976" t="s">
        <v>3</v>
      </c>
      <c r="CT21" s="976" t="s">
        <v>2</v>
      </c>
      <c r="CU21" s="976" t="s">
        <v>3</v>
      </c>
      <c r="CV21" s="976" t="s">
        <v>2</v>
      </c>
      <c r="CW21" s="976" t="s">
        <v>3</v>
      </c>
      <c r="CX21" s="976" t="s">
        <v>2</v>
      </c>
      <c r="CY21" s="976" t="s">
        <v>3</v>
      </c>
      <c r="CZ21" s="976" t="s">
        <v>2</v>
      </c>
      <c r="DA21" s="976" t="s">
        <v>3</v>
      </c>
      <c r="DB21" s="977" t="s">
        <v>2</v>
      </c>
      <c r="DC21" s="978" t="s">
        <v>1111</v>
      </c>
      <c r="DD21" s="1"/>
    </row>
    <row r="22" spans="1:110" ht="15.75" customHeight="1" x14ac:dyDescent="0.25">
      <c r="A22" s="914"/>
      <c r="B22" s="1620"/>
      <c r="C22" s="1622">
        <v>0</v>
      </c>
      <c r="D22" s="1613">
        <v>0</v>
      </c>
      <c r="E22" s="1616">
        <v>0</v>
      </c>
      <c r="F22" s="1616">
        <v>0</v>
      </c>
      <c r="G22" s="1613">
        <v>0</v>
      </c>
      <c r="H22" s="1613">
        <v>0</v>
      </c>
      <c r="I22" s="1616">
        <v>0</v>
      </c>
      <c r="J22" s="1616">
        <v>0</v>
      </c>
      <c r="K22" s="1613">
        <v>0</v>
      </c>
      <c r="L22" s="1613">
        <v>0</v>
      </c>
      <c r="M22" s="1616">
        <v>0</v>
      </c>
      <c r="N22" s="1616">
        <v>0</v>
      </c>
      <c r="O22" s="1613">
        <v>0</v>
      </c>
      <c r="P22" s="1613">
        <v>0</v>
      </c>
      <c r="Q22" s="1616">
        <v>0</v>
      </c>
      <c r="R22" s="1616">
        <v>0</v>
      </c>
      <c r="S22" s="1613">
        <v>0</v>
      </c>
      <c r="T22" s="1613">
        <v>0</v>
      </c>
      <c r="U22" s="1616">
        <v>0</v>
      </c>
      <c r="V22" s="1616">
        <v>0</v>
      </c>
      <c r="W22" s="1613">
        <v>0</v>
      </c>
      <c r="X22" s="1613">
        <v>0</v>
      </c>
      <c r="Y22" s="1616">
        <v>0</v>
      </c>
      <c r="Z22" s="1616">
        <v>0</v>
      </c>
      <c r="AA22" s="1613">
        <v>0</v>
      </c>
      <c r="AB22" s="1613">
        <v>0</v>
      </c>
      <c r="AC22" s="1616">
        <v>0</v>
      </c>
      <c r="AD22" s="1616">
        <v>0</v>
      </c>
      <c r="AE22" s="1613">
        <v>0</v>
      </c>
      <c r="AF22" s="1613">
        <v>0</v>
      </c>
      <c r="AG22" s="1616">
        <v>0</v>
      </c>
      <c r="AH22" s="1616">
        <v>0</v>
      </c>
      <c r="AI22" s="1613">
        <v>0</v>
      </c>
      <c r="AJ22" s="1613">
        <v>0</v>
      </c>
      <c r="AK22" s="1616">
        <v>0</v>
      </c>
      <c r="AL22" s="1616">
        <v>0</v>
      </c>
      <c r="AM22" s="1613">
        <v>0</v>
      </c>
      <c r="AN22" s="1613">
        <v>0</v>
      </c>
      <c r="AO22" s="1616">
        <v>0</v>
      </c>
      <c r="AP22" s="1616">
        <v>0</v>
      </c>
      <c r="AQ22" s="1613">
        <v>0</v>
      </c>
      <c r="AR22" s="1613">
        <v>0</v>
      </c>
      <c r="AS22" s="1616">
        <v>0</v>
      </c>
      <c r="AT22" s="1616">
        <v>0</v>
      </c>
      <c r="AU22" s="1613">
        <v>0</v>
      </c>
      <c r="AV22" s="1613">
        <v>0</v>
      </c>
      <c r="AW22" s="1616">
        <v>0</v>
      </c>
      <c r="AX22" s="1616">
        <v>0</v>
      </c>
      <c r="AY22" s="1613">
        <v>0</v>
      </c>
      <c r="AZ22" s="1613">
        <v>0</v>
      </c>
      <c r="BA22" s="1616">
        <v>0</v>
      </c>
      <c r="BB22" s="1616">
        <v>0</v>
      </c>
      <c r="BC22" s="1613">
        <v>0</v>
      </c>
      <c r="BD22" s="1613">
        <v>0</v>
      </c>
      <c r="BE22" s="1616">
        <v>0</v>
      </c>
      <c r="BF22" s="1616">
        <v>0</v>
      </c>
      <c r="BG22" s="1613">
        <v>0</v>
      </c>
      <c r="BH22" s="1613">
        <v>0</v>
      </c>
      <c r="BI22" s="1613">
        <v>0</v>
      </c>
      <c r="BJ22" s="1613">
        <v>0</v>
      </c>
      <c r="BK22" s="1613">
        <v>0</v>
      </c>
      <c r="BL22" s="1613">
        <v>0</v>
      </c>
      <c r="BM22" s="1616">
        <v>0</v>
      </c>
      <c r="BN22" s="1616">
        <v>0</v>
      </c>
      <c r="BO22" s="1613">
        <v>0</v>
      </c>
      <c r="BP22" s="1613">
        <v>0</v>
      </c>
      <c r="BQ22" s="1616">
        <v>0</v>
      </c>
      <c r="BR22" s="1616">
        <v>0</v>
      </c>
      <c r="BS22" s="1613">
        <v>0</v>
      </c>
      <c r="BT22" s="1613">
        <v>0</v>
      </c>
      <c r="BU22" s="1616">
        <v>0</v>
      </c>
      <c r="BV22" s="1616">
        <v>0</v>
      </c>
      <c r="BW22" s="1613">
        <v>0</v>
      </c>
      <c r="BX22" s="1613">
        <v>0</v>
      </c>
      <c r="BY22" s="1616">
        <v>0</v>
      </c>
      <c r="BZ22" s="1616">
        <v>0</v>
      </c>
      <c r="CA22" s="1613">
        <v>0</v>
      </c>
      <c r="CB22" s="1613">
        <v>0</v>
      </c>
      <c r="CC22" s="1616">
        <v>0</v>
      </c>
      <c r="CD22" s="1616">
        <v>0</v>
      </c>
      <c r="CE22" s="1613">
        <v>0</v>
      </c>
      <c r="CF22" s="1613">
        <v>0</v>
      </c>
      <c r="CG22" s="1616">
        <v>0</v>
      </c>
      <c r="CH22" s="1616">
        <v>0</v>
      </c>
      <c r="CI22" s="1613">
        <v>0</v>
      </c>
      <c r="CJ22" s="1613">
        <v>0</v>
      </c>
      <c r="CK22" s="1616">
        <v>0</v>
      </c>
      <c r="CL22" s="1616">
        <v>0</v>
      </c>
      <c r="CM22" s="1613">
        <v>0</v>
      </c>
      <c r="CN22" s="1613">
        <v>0</v>
      </c>
      <c r="CO22" s="1616">
        <v>0</v>
      </c>
      <c r="CP22" s="1616">
        <v>0</v>
      </c>
      <c r="CQ22" s="1613">
        <v>0</v>
      </c>
      <c r="CR22" s="1613">
        <v>0</v>
      </c>
      <c r="CS22" s="1616">
        <v>0</v>
      </c>
      <c r="CT22" s="1616">
        <v>0</v>
      </c>
      <c r="CU22" s="1616">
        <v>0</v>
      </c>
      <c r="CV22" s="1616">
        <v>0</v>
      </c>
      <c r="CW22" s="1616">
        <v>0</v>
      </c>
      <c r="CX22" s="1616">
        <v>0</v>
      </c>
      <c r="CY22" s="1616">
        <v>0</v>
      </c>
      <c r="CZ22" s="1616">
        <v>0</v>
      </c>
      <c r="DA22" s="1613">
        <v>0</v>
      </c>
      <c r="DB22" s="1641">
        <v>0</v>
      </c>
      <c r="DC22" s="1638">
        <f>SUM(C22:DB25)</f>
        <v>0</v>
      </c>
      <c r="DD22" s="1"/>
    </row>
    <row r="23" spans="1:110" x14ac:dyDescent="0.25">
      <c r="B23" s="1620"/>
      <c r="C23" s="1623"/>
      <c r="D23" s="1614"/>
      <c r="E23" s="1617"/>
      <c r="F23" s="1617"/>
      <c r="G23" s="1614"/>
      <c r="H23" s="1614"/>
      <c r="I23" s="1617"/>
      <c r="J23" s="1617"/>
      <c r="K23" s="1614"/>
      <c r="L23" s="1614"/>
      <c r="M23" s="1617"/>
      <c r="N23" s="1617"/>
      <c r="O23" s="1614"/>
      <c r="P23" s="1614"/>
      <c r="Q23" s="1617"/>
      <c r="R23" s="1617"/>
      <c r="S23" s="1614"/>
      <c r="T23" s="1614"/>
      <c r="U23" s="1617"/>
      <c r="V23" s="1617"/>
      <c r="W23" s="1614"/>
      <c r="X23" s="1614"/>
      <c r="Y23" s="1617"/>
      <c r="Z23" s="1617"/>
      <c r="AA23" s="1614"/>
      <c r="AB23" s="1614"/>
      <c r="AC23" s="1617"/>
      <c r="AD23" s="1617"/>
      <c r="AE23" s="1614"/>
      <c r="AF23" s="1614"/>
      <c r="AG23" s="1617"/>
      <c r="AH23" s="1617"/>
      <c r="AI23" s="1614"/>
      <c r="AJ23" s="1614"/>
      <c r="AK23" s="1617"/>
      <c r="AL23" s="1617"/>
      <c r="AM23" s="1614"/>
      <c r="AN23" s="1614"/>
      <c r="AO23" s="1617"/>
      <c r="AP23" s="1617"/>
      <c r="AQ23" s="1614"/>
      <c r="AR23" s="1614"/>
      <c r="AS23" s="1617"/>
      <c r="AT23" s="1617"/>
      <c r="AU23" s="1614"/>
      <c r="AV23" s="1614"/>
      <c r="AW23" s="1617"/>
      <c r="AX23" s="1617"/>
      <c r="AY23" s="1614"/>
      <c r="AZ23" s="1614"/>
      <c r="BA23" s="1617"/>
      <c r="BB23" s="1617"/>
      <c r="BC23" s="1614"/>
      <c r="BD23" s="1614"/>
      <c r="BE23" s="1617"/>
      <c r="BF23" s="1617"/>
      <c r="BG23" s="1614"/>
      <c r="BH23" s="1614"/>
      <c r="BI23" s="1614"/>
      <c r="BJ23" s="1614"/>
      <c r="BK23" s="1614"/>
      <c r="BL23" s="1614"/>
      <c r="BM23" s="1617"/>
      <c r="BN23" s="1617"/>
      <c r="BO23" s="1614"/>
      <c r="BP23" s="1614"/>
      <c r="BQ23" s="1617"/>
      <c r="BR23" s="1617"/>
      <c r="BS23" s="1614"/>
      <c r="BT23" s="1614"/>
      <c r="BU23" s="1617"/>
      <c r="BV23" s="1617"/>
      <c r="BW23" s="1614"/>
      <c r="BX23" s="1614"/>
      <c r="BY23" s="1617"/>
      <c r="BZ23" s="1617"/>
      <c r="CA23" s="1614"/>
      <c r="CB23" s="1614"/>
      <c r="CC23" s="1617"/>
      <c r="CD23" s="1617"/>
      <c r="CE23" s="1614"/>
      <c r="CF23" s="1614"/>
      <c r="CG23" s="1617"/>
      <c r="CH23" s="1617"/>
      <c r="CI23" s="1614"/>
      <c r="CJ23" s="1614"/>
      <c r="CK23" s="1617"/>
      <c r="CL23" s="1617"/>
      <c r="CM23" s="1614"/>
      <c r="CN23" s="1614"/>
      <c r="CO23" s="1617"/>
      <c r="CP23" s="1617"/>
      <c r="CQ23" s="1614"/>
      <c r="CR23" s="1614"/>
      <c r="CS23" s="1617"/>
      <c r="CT23" s="1617"/>
      <c r="CU23" s="1617"/>
      <c r="CV23" s="1617"/>
      <c r="CW23" s="1617"/>
      <c r="CX23" s="1617"/>
      <c r="CY23" s="1617"/>
      <c r="CZ23" s="1617"/>
      <c r="DA23" s="1614"/>
      <c r="DB23" s="1642"/>
      <c r="DC23" s="1639"/>
      <c r="DD23" s="1"/>
    </row>
    <row r="24" spans="1:110" x14ac:dyDescent="0.25">
      <c r="B24" s="1620"/>
      <c r="C24" s="1623"/>
      <c r="D24" s="1614"/>
      <c r="E24" s="1617"/>
      <c r="F24" s="1617"/>
      <c r="G24" s="1614"/>
      <c r="H24" s="1614"/>
      <c r="I24" s="1617"/>
      <c r="J24" s="1617"/>
      <c r="K24" s="1614"/>
      <c r="L24" s="1614"/>
      <c r="M24" s="1617"/>
      <c r="N24" s="1617"/>
      <c r="O24" s="1614"/>
      <c r="P24" s="1614"/>
      <c r="Q24" s="1617"/>
      <c r="R24" s="1617"/>
      <c r="S24" s="1614"/>
      <c r="T24" s="1614"/>
      <c r="U24" s="1617"/>
      <c r="V24" s="1617"/>
      <c r="W24" s="1614"/>
      <c r="X24" s="1614"/>
      <c r="Y24" s="1617"/>
      <c r="Z24" s="1617"/>
      <c r="AA24" s="1614"/>
      <c r="AB24" s="1614"/>
      <c r="AC24" s="1617"/>
      <c r="AD24" s="1617"/>
      <c r="AE24" s="1614"/>
      <c r="AF24" s="1614"/>
      <c r="AG24" s="1617"/>
      <c r="AH24" s="1617"/>
      <c r="AI24" s="1614"/>
      <c r="AJ24" s="1614"/>
      <c r="AK24" s="1617"/>
      <c r="AL24" s="1617"/>
      <c r="AM24" s="1614"/>
      <c r="AN24" s="1614"/>
      <c r="AO24" s="1617"/>
      <c r="AP24" s="1617"/>
      <c r="AQ24" s="1614"/>
      <c r="AR24" s="1614"/>
      <c r="AS24" s="1617"/>
      <c r="AT24" s="1617"/>
      <c r="AU24" s="1614"/>
      <c r="AV24" s="1614"/>
      <c r="AW24" s="1617"/>
      <c r="AX24" s="1617"/>
      <c r="AY24" s="1614"/>
      <c r="AZ24" s="1614"/>
      <c r="BA24" s="1617"/>
      <c r="BB24" s="1617"/>
      <c r="BC24" s="1614"/>
      <c r="BD24" s="1614"/>
      <c r="BE24" s="1617"/>
      <c r="BF24" s="1617"/>
      <c r="BG24" s="1614"/>
      <c r="BH24" s="1614"/>
      <c r="BI24" s="1614"/>
      <c r="BJ24" s="1614"/>
      <c r="BK24" s="1614"/>
      <c r="BL24" s="1614"/>
      <c r="BM24" s="1617"/>
      <c r="BN24" s="1617"/>
      <c r="BO24" s="1614"/>
      <c r="BP24" s="1614"/>
      <c r="BQ24" s="1617"/>
      <c r="BR24" s="1617"/>
      <c r="BS24" s="1614"/>
      <c r="BT24" s="1614"/>
      <c r="BU24" s="1617"/>
      <c r="BV24" s="1617"/>
      <c r="BW24" s="1614"/>
      <c r="BX24" s="1614"/>
      <c r="BY24" s="1617"/>
      <c r="BZ24" s="1617"/>
      <c r="CA24" s="1614"/>
      <c r="CB24" s="1614"/>
      <c r="CC24" s="1617"/>
      <c r="CD24" s="1617"/>
      <c r="CE24" s="1614"/>
      <c r="CF24" s="1614"/>
      <c r="CG24" s="1617"/>
      <c r="CH24" s="1617"/>
      <c r="CI24" s="1614"/>
      <c r="CJ24" s="1614"/>
      <c r="CK24" s="1617"/>
      <c r="CL24" s="1617"/>
      <c r="CM24" s="1614"/>
      <c r="CN24" s="1614"/>
      <c r="CO24" s="1617"/>
      <c r="CP24" s="1617"/>
      <c r="CQ24" s="1614"/>
      <c r="CR24" s="1614"/>
      <c r="CS24" s="1617"/>
      <c r="CT24" s="1617"/>
      <c r="CU24" s="1617"/>
      <c r="CV24" s="1617"/>
      <c r="CW24" s="1617"/>
      <c r="CX24" s="1617"/>
      <c r="CY24" s="1617"/>
      <c r="CZ24" s="1617"/>
      <c r="DA24" s="1614"/>
      <c r="DB24" s="1642"/>
      <c r="DC24" s="1639"/>
      <c r="DD24" s="1"/>
    </row>
    <row r="25" spans="1:110" ht="15.75" thickBot="1" x14ac:dyDescent="0.3">
      <c r="B25" s="1621"/>
      <c r="C25" s="1624"/>
      <c r="D25" s="1615"/>
      <c r="E25" s="1618"/>
      <c r="F25" s="1618"/>
      <c r="G25" s="1615"/>
      <c r="H25" s="1615"/>
      <c r="I25" s="1618"/>
      <c r="J25" s="1618"/>
      <c r="K25" s="1615"/>
      <c r="L25" s="1615"/>
      <c r="M25" s="1618"/>
      <c r="N25" s="1618"/>
      <c r="O25" s="1615"/>
      <c r="P25" s="1615"/>
      <c r="Q25" s="1618"/>
      <c r="R25" s="1618"/>
      <c r="S25" s="1615"/>
      <c r="T25" s="1615"/>
      <c r="U25" s="1618"/>
      <c r="V25" s="1618"/>
      <c r="W25" s="1615"/>
      <c r="X25" s="1615"/>
      <c r="Y25" s="1618"/>
      <c r="Z25" s="1618"/>
      <c r="AA25" s="1615"/>
      <c r="AB25" s="1615"/>
      <c r="AC25" s="1618"/>
      <c r="AD25" s="1618"/>
      <c r="AE25" s="1615"/>
      <c r="AF25" s="1615"/>
      <c r="AG25" s="1618"/>
      <c r="AH25" s="1618"/>
      <c r="AI25" s="1615"/>
      <c r="AJ25" s="1615"/>
      <c r="AK25" s="1618"/>
      <c r="AL25" s="1618"/>
      <c r="AM25" s="1615"/>
      <c r="AN25" s="1615"/>
      <c r="AO25" s="1618"/>
      <c r="AP25" s="1618"/>
      <c r="AQ25" s="1615"/>
      <c r="AR25" s="1615"/>
      <c r="AS25" s="1618"/>
      <c r="AT25" s="1618"/>
      <c r="AU25" s="1615"/>
      <c r="AV25" s="1615"/>
      <c r="AW25" s="1618"/>
      <c r="AX25" s="1618"/>
      <c r="AY25" s="1615"/>
      <c r="AZ25" s="1615"/>
      <c r="BA25" s="1618"/>
      <c r="BB25" s="1618"/>
      <c r="BC25" s="1615"/>
      <c r="BD25" s="1615"/>
      <c r="BE25" s="1618"/>
      <c r="BF25" s="1618"/>
      <c r="BG25" s="1615"/>
      <c r="BH25" s="1615"/>
      <c r="BI25" s="1615"/>
      <c r="BJ25" s="1615"/>
      <c r="BK25" s="1615"/>
      <c r="BL25" s="1615"/>
      <c r="BM25" s="1618"/>
      <c r="BN25" s="1618"/>
      <c r="BO25" s="1615"/>
      <c r="BP25" s="1615"/>
      <c r="BQ25" s="1618"/>
      <c r="BR25" s="1618"/>
      <c r="BS25" s="1615"/>
      <c r="BT25" s="1615"/>
      <c r="BU25" s="1618"/>
      <c r="BV25" s="1618"/>
      <c r="BW25" s="1615"/>
      <c r="BX25" s="1615"/>
      <c r="BY25" s="1618"/>
      <c r="BZ25" s="1618"/>
      <c r="CA25" s="1615"/>
      <c r="CB25" s="1615"/>
      <c r="CC25" s="1618"/>
      <c r="CD25" s="1618"/>
      <c r="CE25" s="1615"/>
      <c r="CF25" s="1615"/>
      <c r="CG25" s="1618"/>
      <c r="CH25" s="1618"/>
      <c r="CI25" s="1615"/>
      <c r="CJ25" s="1615"/>
      <c r="CK25" s="1618"/>
      <c r="CL25" s="1618"/>
      <c r="CM25" s="1615"/>
      <c r="CN25" s="1615"/>
      <c r="CO25" s="1618"/>
      <c r="CP25" s="1618"/>
      <c r="CQ25" s="1615"/>
      <c r="CR25" s="1615"/>
      <c r="CS25" s="1618"/>
      <c r="CT25" s="1618"/>
      <c r="CU25" s="1618"/>
      <c r="CV25" s="1618"/>
      <c r="CW25" s="1618"/>
      <c r="CX25" s="1618"/>
      <c r="CY25" s="1618"/>
      <c r="CZ25" s="1618"/>
      <c r="DA25" s="1615"/>
      <c r="DB25" s="1643"/>
      <c r="DC25" s="1640"/>
      <c r="DD25" s="381"/>
    </row>
    <row r="26" spans="1:110" ht="15.75" thickBot="1" x14ac:dyDescent="0.3">
      <c r="B26" s="274"/>
      <c r="C26" s="790"/>
      <c r="D26" s="790"/>
      <c r="E26" s="790"/>
      <c r="F26" s="790"/>
      <c r="G26" s="790"/>
      <c r="H26" s="790"/>
      <c r="I26" s="790"/>
      <c r="J26" s="790"/>
      <c r="K26" s="790"/>
      <c r="L26" s="790"/>
      <c r="M26" s="790"/>
      <c r="N26" s="790"/>
      <c r="O26" s="790"/>
      <c r="P26" s="790"/>
      <c r="Q26" s="790"/>
      <c r="R26" s="790"/>
      <c r="S26" s="790"/>
      <c r="T26" s="790"/>
      <c r="U26" s="790"/>
      <c r="V26" s="790"/>
      <c r="W26" s="790"/>
      <c r="X26" s="790"/>
      <c r="Y26" s="790"/>
      <c r="Z26" s="790"/>
      <c r="AA26" s="790"/>
      <c r="AB26" s="790"/>
      <c r="AC26" s="790"/>
      <c r="AD26" s="790"/>
      <c r="AE26" s="790"/>
      <c r="AF26" s="790"/>
      <c r="AG26" s="790"/>
      <c r="AH26" s="790"/>
      <c r="AI26" s="790"/>
      <c r="AJ26" s="790"/>
      <c r="AK26" s="790"/>
      <c r="AL26" s="790"/>
      <c r="AM26" s="790"/>
      <c r="AN26" s="790"/>
      <c r="AO26" s="790"/>
      <c r="AP26" s="790"/>
      <c r="AQ26" s="790"/>
      <c r="AR26" s="790"/>
      <c r="AS26" s="790"/>
      <c r="AT26" s="790"/>
      <c r="AU26" s="790"/>
      <c r="AV26" s="790"/>
      <c r="AW26" s="790"/>
      <c r="AX26" s="790"/>
      <c r="AY26" s="790"/>
      <c r="AZ26" s="790"/>
      <c r="BA26" s="790"/>
      <c r="BB26" s="790"/>
      <c r="BC26" s="790"/>
      <c r="BD26" s="790"/>
      <c r="BE26" s="790"/>
      <c r="BF26" s="790"/>
      <c r="BG26" s="790"/>
      <c r="BH26" s="790"/>
      <c r="BI26" s="790"/>
      <c r="BJ26" s="790"/>
      <c r="BK26" s="790"/>
      <c r="BL26" s="790"/>
      <c r="BM26" s="790"/>
      <c r="BN26" s="790"/>
      <c r="BO26" s="790"/>
      <c r="BP26" s="790"/>
      <c r="BQ26" s="790"/>
      <c r="BR26" s="790"/>
      <c r="BS26" s="790"/>
      <c r="BT26" s="790"/>
      <c r="BU26" s="790"/>
      <c r="BV26" s="790"/>
      <c r="BW26" s="790"/>
      <c r="BX26" s="790"/>
      <c r="BY26" s="790"/>
      <c r="BZ26" s="790"/>
      <c r="CA26" s="790"/>
      <c r="CB26" s="790"/>
      <c r="CC26" s="790"/>
      <c r="CD26" s="790"/>
      <c r="CE26" s="790"/>
      <c r="CF26" s="790"/>
      <c r="CG26" s="790"/>
      <c r="CH26" s="790"/>
      <c r="CI26" s="790"/>
      <c r="CJ26" s="790"/>
      <c r="CK26" s="790"/>
      <c r="CL26" s="790"/>
      <c r="CM26" s="790"/>
      <c r="CN26" s="790"/>
      <c r="CO26" s="790"/>
      <c r="CP26" s="790"/>
      <c r="CQ26" s="790"/>
      <c r="CR26" s="790"/>
      <c r="CS26" s="790"/>
      <c r="CT26" s="790"/>
      <c r="CU26" s="790"/>
      <c r="CV26" s="790"/>
      <c r="CW26" s="790"/>
      <c r="CX26" s="790"/>
      <c r="CY26" s="790"/>
      <c r="CZ26" s="790"/>
      <c r="DA26" s="790"/>
      <c r="DB26" s="790"/>
      <c r="DC26" s="298"/>
      <c r="DD26" s="274"/>
    </row>
    <row r="27" spans="1:110" ht="15.75" thickBot="1" x14ac:dyDescent="0.3">
      <c r="B27" s="1"/>
      <c r="C27" s="1479" t="s">
        <v>17</v>
      </c>
      <c r="D27" s="1480"/>
      <c r="E27" s="1480"/>
      <c r="F27" s="1480"/>
      <c r="G27" s="1480"/>
      <c r="H27" s="1481"/>
      <c r="I27" s="1501" t="s">
        <v>30</v>
      </c>
      <c r="J27" s="1502"/>
      <c r="K27" s="1502"/>
      <c r="L27" s="980">
        <v>8</v>
      </c>
      <c r="M27" s="980">
        <v>12</v>
      </c>
      <c r="N27" s="980">
        <v>13</v>
      </c>
      <c r="O27" s="980">
        <v>23</v>
      </c>
      <c r="P27" s="980">
        <v>45</v>
      </c>
      <c r="Q27" s="1501" t="s">
        <v>31</v>
      </c>
      <c r="R27" s="1502"/>
      <c r="S27" s="1502"/>
      <c r="T27" s="980">
        <v>2</v>
      </c>
      <c r="U27" s="980">
        <v>6</v>
      </c>
      <c r="V27" s="982">
        <v>10</v>
      </c>
      <c r="W27" s="814"/>
      <c r="X27" s="809"/>
      <c r="AK27" s="809"/>
      <c r="AL27" s="809"/>
      <c r="AM27" s="809"/>
      <c r="AN27" s="809"/>
      <c r="AO27" s="809"/>
      <c r="AS27" s="809"/>
      <c r="AT27" s="809"/>
      <c r="AU27" s="809"/>
      <c r="AV27" s="809"/>
      <c r="AW27" s="809"/>
      <c r="AX27" s="809"/>
      <c r="AY27" s="809"/>
      <c r="AZ27" s="809"/>
      <c r="BA27" s="815"/>
      <c r="BB27" s="809"/>
      <c r="BC27" s="809"/>
      <c r="BD27" s="809"/>
      <c r="BE27" s="809"/>
      <c r="BF27" s="809"/>
      <c r="BG27" s="895"/>
      <c r="BH27" s="895"/>
      <c r="BI27" s="895"/>
      <c r="BJ27" s="809"/>
      <c r="BK27" s="809"/>
      <c r="BL27" s="809"/>
      <c r="BM27" s="809"/>
      <c r="BN27" s="809"/>
      <c r="BO27" s="809"/>
      <c r="BP27" s="809"/>
      <c r="BQ27" s="809"/>
      <c r="BR27" s="809"/>
      <c r="BS27" s="809"/>
      <c r="BT27" s="809"/>
      <c r="BU27" s="809"/>
      <c r="BV27" s="809"/>
      <c r="BW27" s="809"/>
      <c r="BX27" s="809"/>
      <c r="BY27" s="809"/>
      <c r="BZ27" s="809"/>
      <c r="CA27" s="809"/>
      <c r="CB27" s="809"/>
      <c r="CC27" s="809"/>
      <c r="CD27" s="809"/>
      <c r="CE27" s="809"/>
      <c r="CF27" s="809"/>
      <c r="CG27" s="809"/>
      <c r="CH27" s="809"/>
      <c r="CI27" s="809"/>
      <c r="CJ27" s="809"/>
      <c r="CK27" s="809"/>
      <c r="CL27" s="809"/>
      <c r="CM27" s="809"/>
      <c r="CN27" s="809"/>
      <c r="CO27" s="809"/>
      <c r="CP27" s="809"/>
      <c r="CQ27" s="809"/>
      <c r="CR27" s="809"/>
      <c r="CS27" s="809"/>
      <c r="CT27" s="809"/>
      <c r="CU27" s="809"/>
      <c r="CV27" s="809"/>
      <c r="CW27" s="809"/>
      <c r="CX27" s="809"/>
      <c r="CY27" s="809"/>
      <c r="CZ27" s="809"/>
      <c r="DA27" s="809"/>
      <c r="DB27" s="809"/>
      <c r="DC27" s="764"/>
      <c r="DD27" s="1"/>
    </row>
    <row r="28" spans="1:110" ht="15.75" thickBot="1" x14ac:dyDescent="0.3">
      <c r="B28" s="1"/>
      <c r="C28" s="1487" t="s">
        <v>18</v>
      </c>
      <c r="D28" s="1488"/>
      <c r="E28" s="1488"/>
      <c r="F28" s="1488"/>
      <c r="G28" s="1488"/>
      <c r="H28" s="1489"/>
      <c r="I28" s="1501" t="s">
        <v>30</v>
      </c>
      <c r="J28" s="1502"/>
      <c r="K28" s="1502"/>
      <c r="L28" s="981">
        <v>8</v>
      </c>
      <c r="M28" s="981">
        <v>12</v>
      </c>
      <c r="N28" s="981">
        <v>13</v>
      </c>
      <c r="O28" s="981">
        <v>23</v>
      </c>
      <c r="P28" s="981">
        <v>45</v>
      </c>
      <c r="Q28" s="1501" t="s">
        <v>31</v>
      </c>
      <c r="R28" s="1502"/>
      <c r="S28" s="1502"/>
      <c r="T28" s="981">
        <v>3</v>
      </c>
      <c r="U28" s="983">
        <v>5</v>
      </c>
      <c r="V28" s="983">
        <v>7</v>
      </c>
      <c r="W28" s="983">
        <v>8</v>
      </c>
      <c r="X28" s="984">
        <v>9</v>
      </c>
      <c r="AI28" s="979"/>
      <c r="AJ28" s="979"/>
      <c r="AK28" s="979"/>
      <c r="AL28" s="809"/>
      <c r="AM28" s="809"/>
      <c r="AN28" s="809"/>
      <c r="AO28" s="809"/>
      <c r="AP28" s="809"/>
      <c r="AQ28" s="809"/>
      <c r="AR28" s="809"/>
      <c r="AS28" s="809"/>
      <c r="AT28" s="809"/>
      <c r="AU28" s="809"/>
      <c r="AV28" s="809"/>
      <c r="AW28" s="809"/>
      <c r="AX28" s="809"/>
      <c r="AY28" s="809"/>
      <c r="AZ28" s="809"/>
      <c r="BA28" s="809"/>
      <c r="BB28" s="809"/>
      <c r="BC28" s="809"/>
      <c r="BD28" s="809"/>
      <c r="BE28" s="809"/>
      <c r="BF28" s="809"/>
      <c r="BG28" s="809"/>
      <c r="BH28" s="809"/>
      <c r="BI28" s="809"/>
      <c r="BJ28" s="809"/>
      <c r="BK28" s="809"/>
      <c r="BL28" s="809"/>
      <c r="BQ28" s="809"/>
      <c r="BR28" s="809"/>
      <c r="BS28" s="809"/>
      <c r="BT28" s="809"/>
      <c r="BU28" s="809"/>
      <c r="BV28" s="809"/>
      <c r="BW28" s="809"/>
      <c r="BX28" s="809"/>
      <c r="BY28" s="809"/>
      <c r="BZ28" s="809"/>
      <c r="CA28" s="809"/>
      <c r="CB28" s="809"/>
      <c r="CC28" s="809"/>
      <c r="CD28" s="809"/>
      <c r="CE28" s="809"/>
      <c r="CF28" s="809"/>
      <c r="CG28" s="809"/>
      <c r="CH28" s="809"/>
      <c r="CI28" s="809"/>
      <c r="CJ28" s="809"/>
      <c r="CK28" s="809"/>
      <c r="CL28" s="809"/>
      <c r="CM28" s="809"/>
      <c r="CN28" s="809"/>
      <c r="CO28" s="809"/>
      <c r="CP28" s="809"/>
      <c r="CQ28" s="809"/>
      <c r="CR28" s="809"/>
      <c r="CS28" s="1518"/>
      <c r="CT28" s="1518"/>
      <c r="CU28" s="1518"/>
      <c r="CV28" s="1518"/>
      <c r="CW28" s="809"/>
      <c r="CX28" s="809"/>
      <c r="CY28" s="809"/>
      <c r="CZ28" s="809"/>
      <c r="DA28" s="809"/>
      <c r="DB28" s="809"/>
      <c r="DC28" s="1"/>
      <c r="DD28" s="1"/>
    </row>
    <row r="29" spans="1:110" ht="15.75" thickBot="1" x14ac:dyDescent="0.3">
      <c r="B29" s="1"/>
      <c r="C29" s="819"/>
      <c r="D29" s="819"/>
      <c r="E29" s="819"/>
      <c r="F29" s="819"/>
      <c r="G29" s="819"/>
      <c r="H29" s="819"/>
      <c r="I29" s="820"/>
      <c r="J29" s="820"/>
      <c r="K29" s="820"/>
      <c r="L29" s="820"/>
      <c r="M29" s="809"/>
      <c r="N29" s="809"/>
      <c r="O29" s="821"/>
      <c r="P29" s="809"/>
      <c r="Q29" s="809"/>
      <c r="R29" s="809"/>
      <c r="S29" s="809"/>
      <c r="T29" s="819"/>
      <c r="U29" s="819"/>
      <c r="V29" s="819"/>
      <c r="W29" s="809"/>
      <c r="X29" s="809"/>
      <c r="Y29" s="809"/>
      <c r="Z29" s="809"/>
      <c r="AA29" s="809"/>
      <c r="AB29" s="819"/>
      <c r="AC29" s="819"/>
      <c r="AD29" s="819"/>
      <c r="AE29" s="809"/>
      <c r="AF29" s="809"/>
      <c r="AG29" s="809"/>
      <c r="AH29" s="809"/>
      <c r="AI29" s="809"/>
      <c r="AJ29" s="809"/>
      <c r="AK29" s="809"/>
      <c r="AL29" s="809"/>
      <c r="AM29" s="809"/>
      <c r="AN29" s="809"/>
      <c r="AO29" s="809"/>
      <c r="AP29" s="809"/>
      <c r="AQ29" s="809"/>
      <c r="AR29" s="809"/>
      <c r="AS29" s="809"/>
      <c r="AT29" s="809"/>
      <c r="AU29" s="823"/>
      <c r="AV29" s="809"/>
      <c r="AW29" s="809"/>
      <c r="AX29" s="809"/>
      <c r="AY29" s="809"/>
      <c r="AZ29" s="809"/>
      <c r="BA29" s="809"/>
      <c r="BB29" s="809"/>
      <c r="BC29" s="809"/>
      <c r="BD29" s="809"/>
      <c r="BE29" s="809"/>
      <c r="BF29" s="809"/>
      <c r="BG29" s="809"/>
      <c r="BH29" s="809"/>
      <c r="BI29" s="809"/>
      <c r="BJ29" s="809"/>
      <c r="BK29" s="809"/>
      <c r="BL29" s="809"/>
      <c r="BM29" s="809"/>
      <c r="BN29" s="809"/>
      <c r="BO29" s="809"/>
      <c r="BP29" s="809"/>
      <c r="BQ29" s="809"/>
      <c r="BR29" s="809"/>
      <c r="BS29" s="809"/>
      <c r="BT29" s="809"/>
      <c r="BU29" s="809"/>
      <c r="BV29" s="809"/>
      <c r="BW29" s="809"/>
      <c r="BX29" s="809"/>
      <c r="BY29" s="809"/>
      <c r="BZ29" s="809"/>
      <c r="CA29" s="809"/>
      <c r="CB29" s="809"/>
      <c r="CC29" s="809"/>
      <c r="CD29" s="809"/>
      <c r="CE29" s="809"/>
      <c r="CF29" s="809"/>
      <c r="CG29" s="809"/>
      <c r="CH29" s="809"/>
      <c r="CI29" s="809"/>
      <c r="CJ29" s="809"/>
      <c r="CK29" s="809"/>
      <c r="CL29" s="809"/>
      <c r="CM29" s="809"/>
      <c r="CN29" s="809"/>
      <c r="CO29" s="809"/>
      <c r="CP29" s="809"/>
      <c r="CQ29" s="809"/>
      <c r="CR29" s="809"/>
      <c r="CS29" s="809"/>
      <c r="CT29" s="809"/>
      <c r="CU29" s="809"/>
      <c r="CV29" s="809"/>
      <c r="CW29" s="809"/>
      <c r="CX29" s="809"/>
      <c r="CY29" s="809"/>
      <c r="CZ29" s="809"/>
      <c r="DA29" s="809"/>
      <c r="DB29" s="809"/>
      <c r="DC29" s="1"/>
      <c r="DD29" s="1"/>
    </row>
    <row r="30" spans="1:110" ht="15.75" thickBot="1" x14ac:dyDescent="0.3">
      <c r="B30" s="1"/>
      <c r="C30" s="1519" t="s">
        <v>1108</v>
      </c>
      <c r="D30" s="1520"/>
      <c r="E30" s="1520"/>
      <c r="F30" s="1520"/>
      <c r="G30" s="1520"/>
      <c r="H30" s="1520"/>
      <c r="I30" s="1521"/>
      <c r="J30" s="809"/>
      <c r="K30" s="1473" t="s">
        <v>308</v>
      </c>
      <c r="L30" s="1504"/>
      <c r="M30" s="1504"/>
      <c r="N30" s="1504"/>
      <c r="O30" s="1504"/>
      <c r="P30" s="1504"/>
      <c r="Q30" s="1504"/>
      <c r="R30" s="1504"/>
      <c r="S30" s="1504"/>
      <c r="T30" s="1505"/>
      <c r="U30" s="1646">
        <v>7.5</v>
      </c>
      <c r="V30" s="1647"/>
      <c r="W30" s="1648"/>
      <c r="X30" s="809"/>
      <c r="Y30" s="1473" t="s">
        <v>75</v>
      </c>
      <c r="Z30" s="1504"/>
      <c r="AA30" s="1504"/>
      <c r="AB30" s="1504"/>
      <c r="AC30" s="1504"/>
      <c r="AD30" s="1504"/>
      <c r="AE30" s="1504"/>
      <c r="AF30" s="1504"/>
      <c r="AG30" s="1504"/>
      <c r="AH30" s="1505"/>
      <c r="AI30" s="1495">
        <v>15</v>
      </c>
      <c r="AJ30" s="1516"/>
      <c r="AK30" s="1517"/>
      <c r="AL30" s="821"/>
      <c r="AM30" s="809"/>
      <c r="AN30" s="1522" t="s">
        <v>19</v>
      </c>
      <c r="AO30" s="1523"/>
      <c r="AP30" s="1523"/>
      <c r="AQ30" s="1523"/>
      <c r="AR30" s="1523"/>
      <c r="AS30" s="1523"/>
      <c r="AT30" s="1523"/>
      <c r="AU30" s="1523"/>
      <c r="AV30" s="1523"/>
      <c r="AW30" s="1523"/>
      <c r="AX30" s="1523"/>
      <c r="AY30" s="1523"/>
      <c r="AZ30" s="1660"/>
      <c r="BA30" s="1662">
        <f>MOVIMENTOS!F248</f>
        <v>854.73</v>
      </c>
      <c r="BB30" s="1663"/>
      <c r="BC30" s="1663"/>
      <c r="BD30" s="1663"/>
      <c r="BE30" s="1664"/>
      <c r="BF30" s="809"/>
      <c r="BG30" s="809"/>
      <c r="BH30" s="809"/>
      <c r="BI30" s="809"/>
      <c r="BJ30" s="809"/>
      <c r="BK30" s="809"/>
      <c r="BL30" s="809"/>
      <c r="BM30" s="809"/>
      <c r="BN30" s="809"/>
      <c r="BO30" s="809"/>
      <c r="BP30" s="809"/>
      <c r="BQ30" s="809"/>
      <c r="BR30" s="809"/>
      <c r="BS30" s="809"/>
      <c r="BT30" s="809"/>
      <c r="BU30" s="809"/>
      <c r="BV30" s="809"/>
      <c r="BW30" s="809"/>
      <c r="BX30" s="809"/>
      <c r="BY30" s="809"/>
      <c r="BZ30" s="809"/>
      <c r="CA30" s="809"/>
      <c r="CB30" s="809"/>
      <c r="CC30" s="809"/>
      <c r="CD30" s="809"/>
      <c r="CE30" s="809"/>
      <c r="CF30" s="809"/>
      <c r="CG30" s="809"/>
      <c r="CH30" s="809"/>
      <c r="CI30" s="809"/>
      <c r="CJ30" s="809"/>
      <c r="CK30" s="809"/>
      <c r="CL30" s="809"/>
      <c r="CM30" s="809"/>
      <c r="CN30" s="809"/>
      <c r="CO30" s="809"/>
      <c r="CP30" s="809"/>
      <c r="CQ30" s="809"/>
      <c r="CR30" s="809"/>
      <c r="CS30" s="809"/>
      <c r="CT30" s="809"/>
      <c r="CU30" s="809"/>
      <c r="CV30" s="809"/>
      <c r="CW30" s="809"/>
      <c r="CX30" s="809"/>
      <c r="CY30" s="809"/>
      <c r="CZ30" s="809"/>
      <c r="DA30" s="809"/>
      <c r="DB30" s="809"/>
      <c r="DC30" s="1"/>
      <c r="DD30" s="1"/>
    </row>
    <row r="31" spans="1:110" ht="15.75" thickBot="1" x14ac:dyDescent="0.3">
      <c r="B31" s="1"/>
      <c r="C31" s="1479" t="s">
        <v>42</v>
      </c>
      <c r="D31" s="1480"/>
      <c r="E31" s="1480"/>
      <c r="F31" s="1480"/>
      <c r="G31" s="1629">
        <v>1</v>
      </c>
      <c r="H31" s="1630"/>
      <c r="I31" s="1631"/>
      <c r="J31" s="809"/>
      <c r="K31" s="1473" t="s">
        <v>309</v>
      </c>
      <c r="L31" s="1504"/>
      <c r="M31" s="1504"/>
      <c r="N31" s="1504"/>
      <c r="O31" s="1504"/>
      <c r="P31" s="1504"/>
      <c r="Q31" s="1504"/>
      <c r="R31" s="1504"/>
      <c r="S31" s="1504"/>
      <c r="T31" s="1505"/>
      <c r="U31" s="1646">
        <v>25</v>
      </c>
      <c r="V31" s="1647"/>
      <c r="W31" s="1648"/>
      <c r="X31" s="809"/>
      <c r="Y31" s="1473" t="s">
        <v>59</v>
      </c>
      <c r="Z31" s="1474"/>
      <c r="AA31" s="1474"/>
      <c r="AB31" s="1474"/>
      <c r="AC31" s="1474"/>
      <c r="AD31" s="1474"/>
      <c r="AE31" s="1474"/>
      <c r="AF31" s="1474"/>
      <c r="AG31" s="1474"/>
      <c r="AH31" s="1475"/>
      <c r="AI31" s="1495">
        <v>1</v>
      </c>
      <c r="AJ31" s="1516"/>
      <c r="AK31" s="1517"/>
      <c r="AL31" s="809"/>
      <c r="AM31" s="809"/>
      <c r="AN31" s="1501" t="s">
        <v>20</v>
      </c>
      <c r="AO31" s="1502"/>
      <c r="AP31" s="1502"/>
      <c r="AQ31" s="1502"/>
      <c r="AR31" s="1502"/>
      <c r="AS31" s="1502"/>
      <c r="AT31" s="1502"/>
      <c r="AU31" s="1502"/>
      <c r="AV31" s="1502"/>
      <c r="AW31" s="1502"/>
      <c r="AX31" s="1502"/>
      <c r="AY31" s="1502"/>
      <c r="AZ31" s="1661"/>
      <c r="BA31" s="1665">
        <f>SUM(C22:DB25)</f>
        <v>0</v>
      </c>
      <c r="BB31" s="1666"/>
      <c r="BC31" s="1666"/>
      <c r="BD31" s="1666"/>
      <c r="BE31" s="1667"/>
      <c r="BF31" s="809"/>
      <c r="BG31" s="809"/>
      <c r="BL31" s="809"/>
      <c r="BM31" s="809"/>
      <c r="BN31" s="809"/>
      <c r="BO31" s="809"/>
      <c r="BP31" s="809"/>
      <c r="BQ31" s="809"/>
      <c r="BR31" s="809"/>
      <c r="BS31" s="809"/>
      <c r="BT31" s="809"/>
      <c r="BU31" s="809"/>
      <c r="BV31" s="809"/>
      <c r="BW31" s="809"/>
      <c r="BX31" s="809"/>
      <c r="BY31" s="809"/>
      <c r="BZ31" s="809"/>
      <c r="CA31" s="809"/>
      <c r="CB31" s="809"/>
      <c r="CC31" s="809"/>
      <c r="CD31" s="809"/>
      <c r="CE31" s="809"/>
      <c r="CF31" s="809"/>
      <c r="CG31" s="809"/>
      <c r="CH31" s="809"/>
      <c r="CI31" s="809"/>
      <c r="CJ31" s="809"/>
      <c r="CK31" s="809"/>
      <c r="CL31" s="809"/>
      <c r="CM31" s="809"/>
      <c r="CN31" s="809"/>
      <c r="CO31" s="809"/>
      <c r="CP31" s="809"/>
      <c r="CQ31" s="809"/>
      <c r="CR31" s="809"/>
      <c r="CS31" s="809"/>
      <c r="CT31" s="809"/>
      <c r="CU31" s="809"/>
      <c r="CV31" s="809"/>
      <c r="CW31" s="809"/>
      <c r="CX31" s="809"/>
      <c r="CY31" s="809"/>
      <c r="CZ31" s="809"/>
      <c r="DA31" s="823"/>
      <c r="DB31" s="823"/>
      <c r="DC31" s="1"/>
      <c r="DD31" s="1"/>
    </row>
    <row r="32" spans="1:110" ht="15.75" thickBot="1" x14ac:dyDescent="0.3">
      <c r="B32" s="1"/>
      <c r="C32" s="1479" t="s">
        <v>43</v>
      </c>
      <c r="D32" s="1480"/>
      <c r="E32" s="1480"/>
      <c r="F32" s="1480"/>
      <c r="G32" s="1636">
        <v>2.25</v>
      </c>
      <c r="H32" s="1636"/>
      <c r="I32" s="1637"/>
      <c r="J32" s="809"/>
      <c r="K32" s="1473" t="s">
        <v>60</v>
      </c>
      <c r="L32" s="1474"/>
      <c r="M32" s="1474"/>
      <c r="N32" s="1474"/>
      <c r="O32" s="1474"/>
      <c r="P32" s="1474"/>
      <c r="Q32" s="1474"/>
      <c r="R32" s="1474"/>
      <c r="S32" s="1474"/>
      <c r="T32" s="1475"/>
      <c r="U32" s="1646">
        <f>U30+U31</f>
        <v>32.5</v>
      </c>
      <c r="V32" s="1647"/>
      <c r="W32" s="1648"/>
      <c r="X32" s="809"/>
      <c r="Y32" s="1473" t="s">
        <v>58</v>
      </c>
      <c r="Z32" s="1474"/>
      <c r="AA32" s="1474"/>
      <c r="AB32" s="1474"/>
      <c r="AC32" s="1474"/>
      <c r="AD32" s="1474"/>
      <c r="AE32" s="1474"/>
      <c r="AF32" s="1474"/>
      <c r="AG32" s="1474"/>
      <c r="AH32" s="1475"/>
      <c r="AI32" s="1476">
        <v>169</v>
      </c>
      <c r="AJ32" s="1477"/>
      <c r="AK32" s="1478"/>
      <c r="AL32" s="809"/>
      <c r="AM32" s="809"/>
      <c r="AN32" s="1473" t="s">
        <v>915</v>
      </c>
      <c r="AO32" s="1474"/>
      <c r="AP32" s="1474"/>
      <c r="AQ32" s="1474"/>
      <c r="AR32" s="1474"/>
      <c r="AS32" s="1474"/>
      <c r="AT32" s="1474"/>
      <c r="AU32" s="1474"/>
      <c r="AV32" s="1474"/>
      <c r="AW32" s="1474"/>
      <c r="AX32" s="1474"/>
      <c r="AY32" s="1474"/>
      <c r="AZ32" s="1475"/>
      <c r="BA32" s="1476">
        <f>32.5*52</f>
        <v>1690</v>
      </c>
      <c r="BB32" s="1477"/>
      <c r="BC32" s="1477"/>
      <c r="BD32" s="1477"/>
      <c r="BE32" s="1478"/>
      <c r="BF32" s="809"/>
      <c r="BG32" s="809"/>
      <c r="BL32" s="809"/>
      <c r="BM32" s="809"/>
      <c r="BN32" s="809"/>
      <c r="BO32" s="809"/>
      <c r="BP32" s="809"/>
      <c r="BQ32" s="809"/>
      <c r="BR32" s="809"/>
      <c r="BS32" s="809"/>
      <c r="BT32" s="809"/>
      <c r="BU32" s="809"/>
      <c r="BV32" s="809"/>
      <c r="BW32" s="809"/>
      <c r="BX32" s="809"/>
      <c r="BY32" s="809"/>
      <c r="BZ32" s="809"/>
      <c r="CA32" s="809"/>
      <c r="CB32" s="809"/>
      <c r="CC32" s="809"/>
      <c r="CD32" s="809"/>
      <c r="CE32" s="809"/>
      <c r="CF32" s="809"/>
      <c r="CG32" s="815"/>
      <c r="CH32" s="809"/>
      <c r="CI32" s="809"/>
      <c r="CJ32" s="809"/>
      <c r="CK32" s="809"/>
      <c r="CL32" s="809"/>
      <c r="CM32" s="809"/>
      <c r="CN32" s="809"/>
      <c r="CO32" s="809"/>
      <c r="CP32" s="809"/>
      <c r="CQ32" s="809"/>
      <c r="CR32" s="809"/>
      <c r="CS32" s="809"/>
      <c r="CT32" s="809"/>
      <c r="CU32" s="809"/>
      <c r="CV32" s="809"/>
      <c r="CW32" s="809"/>
      <c r="CX32" s="809"/>
      <c r="CY32" s="809"/>
      <c r="CZ32" s="809"/>
      <c r="DA32" s="823"/>
      <c r="DB32" s="823"/>
      <c r="DC32" s="1"/>
      <c r="DD32" s="1"/>
    </row>
    <row r="33" spans="2:108" ht="15.75" thickBot="1" x14ac:dyDescent="0.3">
      <c r="B33" s="1"/>
      <c r="C33" s="1479" t="s">
        <v>473</v>
      </c>
      <c r="D33" s="1480"/>
      <c r="E33" s="1480"/>
      <c r="F33" s="1480"/>
      <c r="G33" s="1629">
        <f>G31+G32</f>
        <v>3.25</v>
      </c>
      <c r="H33" s="1630"/>
      <c r="I33" s="1631"/>
      <c r="J33" s="809"/>
      <c r="K33" s="1473" t="s">
        <v>917</v>
      </c>
      <c r="L33" s="1474"/>
      <c r="M33" s="1474"/>
      <c r="N33" s="1474"/>
      <c r="O33" s="1474"/>
      <c r="P33" s="1474"/>
      <c r="Q33" s="1474"/>
      <c r="R33" s="1474"/>
      <c r="S33" s="1474"/>
      <c r="T33" s="1475"/>
      <c r="U33" s="1632">
        <f>+BA33-BA32</f>
        <v>338</v>
      </c>
      <c r="V33" s="1633"/>
      <c r="W33" s="1634"/>
      <c r="X33" s="809"/>
      <c r="Y33" s="1473" t="s">
        <v>1170</v>
      </c>
      <c r="Z33" s="1474"/>
      <c r="AA33" s="1474"/>
      <c r="AB33" s="1474"/>
      <c r="AC33" s="1474"/>
      <c r="AD33" s="1474"/>
      <c r="AE33" s="1474"/>
      <c r="AF33" s="1474"/>
      <c r="AG33" s="1474"/>
      <c r="AH33" s="1475"/>
      <c r="AI33" s="1632">
        <v>874.73</v>
      </c>
      <c r="AJ33" s="1516"/>
      <c r="AK33" s="1517"/>
      <c r="AL33" s="809"/>
      <c r="AM33" s="809"/>
      <c r="AN33" s="1473" t="s">
        <v>916</v>
      </c>
      <c r="AO33" s="1474"/>
      <c r="AP33" s="1474"/>
      <c r="AQ33" s="1474"/>
      <c r="AR33" s="1474"/>
      <c r="AS33" s="1474"/>
      <c r="AT33" s="1474"/>
      <c r="AU33" s="1474"/>
      <c r="AV33" s="1474"/>
      <c r="AW33" s="1474"/>
      <c r="AX33" s="1474"/>
      <c r="AY33" s="1474"/>
      <c r="AZ33" s="1475"/>
      <c r="BA33" s="1476">
        <f>(169*12)</f>
        <v>2028</v>
      </c>
      <c r="BB33" s="1477"/>
      <c r="BC33" s="1477"/>
      <c r="BD33" s="1477"/>
      <c r="BE33" s="1478"/>
      <c r="BF33" s="809"/>
      <c r="BG33" s="809"/>
      <c r="BL33" s="809"/>
      <c r="BM33" s="809"/>
      <c r="BN33" s="809"/>
      <c r="BO33" s="809"/>
      <c r="BP33" s="809"/>
      <c r="BQ33" s="809"/>
      <c r="BR33" s="809"/>
      <c r="BS33" s="809"/>
      <c r="BT33" s="809"/>
      <c r="BU33" s="809"/>
      <c r="BV33" s="809"/>
      <c r="BW33" s="809"/>
      <c r="BX33" s="809"/>
      <c r="BY33" s="809"/>
      <c r="BZ33" s="809"/>
      <c r="CA33" s="809"/>
      <c r="CB33" s="809"/>
      <c r="CC33" s="809"/>
      <c r="CD33" s="809"/>
      <c r="CE33" s="809"/>
      <c r="CF33" s="809"/>
      <c r="CG33" s="809"/>
      <c r="CH33" s="809"/>
      <c r="CI33" s="809"/>
      <c r="CJ33" s="809"/>
      <c r="CK33" s="809"/>
      <c r="CL33" s="809"/>
      <c r="CM33" s="809"/>
      <c r="CN33" s="809"/>
      <c r="CO33" s="809"/>
      <c r="CP33" s="809"/>
      <c r="CQ33" s="809"/>
      <c r="CR33" s="809"/>
      <c r="CS33" s="809"/>
      <c r="CT33" s="809"/>
      <c r="CU33" s="809"/>
      <c r="CV33" s="809"/>
      <c r="CW33" s="809"/>
      <c r="CX33" s="809"/>
      <c r="CY33" s="809"/>
      <c r="CZ33" s="809"/>
      <c r="DA33" s="809"/>
      <c r="DB33" s="809"/>
      <c r="DD33" s="1"/>
    </row>
    <row r="34" spans="2:108" ht="15.75" thickBot="1" x14ac:dyDescent="0.3"/>
    <row r="35" spans="2:108" ht="15.75" thickBot="1" x14ac:dyDescent="0.3">
      <c r="C35" s="1655" t="s">
        <v>1153</v>
      </c>
      <c r="D35" s="1656"/>
      <c r="E35" s="1656"/>
      <c r="F35" s="1656"/>
      <c r="G35" s="1656"/>
      <c r="H35" s="1656"/>
      <c r="I35" s="1656"/>
      <c r="J35" s="1656"/>
      <c r="K35" s="1656"/>
      <c r="L35" s="1656"/>
      <c r="M35" s="1656"/>
      <c r="N35" s="1656"/>
      <c r="O35" s="1657"/>
      <c r="P35" s="809"/>
      <c r="Q35" s="1649" t="s">
        <v>1161</v>
      </c>
      <c r="R35" s="1650"/>
      <c r="S35" s="1650"/>
      <c r="T35" s="1650"/>
      <c r="U35" s="1650"/>
      <c r="V35" s="1650"/>
      <c r="W35" s="1650"/>
      <c r="X35" s="1650"/>
      <c r="Y35" s="1650"/>
      <c r="Z35" s="1650"/>
      <c r="AA35" s="1650"/>
      <c r="AB35" s="1650"/>
      <c r="AC35" s="1650"/>
      <c r="AD35" s="1650"/>
      <c r="AE35" s="1650"/>
      <c r="AF35" s="1650"/>
      <c r="AG35" s="1650"/>
      <c r="AH35" s="1651"/>
      <c r="AI35" s="809"/>
      <c r="AJ35" s="809"/>
      <c r="AK35" s="809"/>
      <c r="AL35" s="809"/>
      <c r="AM35" s="809"/>
      <c r="AN35" s="809"/>
      <c r="AO35" s="809"/>
      <c r="AP35" s="809"/>
      <c r="AQ35" s="809"/>
      <c r="AR35" s="809"/>
      <c r="AS35" s="809"/>
      <c r="AT35" s="809"/>
      <c r="AU35" s="809"/>
      <c r="AV35" s="809"/>
    </row>
    <row r="36" spans="2:108" ht="16.350000000000001" customHeight="1" thickBot="1" x14ac:dyDescent="0.3">
      <c r="C36" s="1609" t="s">
        <v>65</v>
      </c>
      <c r="D36" s="1610"/>
      <c r="E36" s="1611" t="s">
        <v>1152</v>
      </c>
      <c r="F36" s="1612"/>
      <c r="G36" s="1612"/>
      <c r="H36" s="1612"/>
      <c r="I36" s="1612"/>
      <c r="J36" s="1612"/>
      <c r="K36" s="1612"/>
      <c r="L36" s="1612"/>
      <c r="M36" s="1612"/>
      <c r="N36" s="1612"/>
      <c r="O36" s="1610"/>
      <c r="P36" s="809"/>
      <c r="Q36" s="1479" t="s">
        <v>69</v>
      </c>
      <c r="R36" s="1480"/>
      <c r="S36" s="1481"/>
      <c r="T36" s="1652" t="s">
        <v>1109</v>
      </c>
      <c r="U36" s="1653"/>
      <c r="V36" s="1653"/>
      <c r="W36" s="1653"/>
      <c r="X36" s="1653"/>
      <c r="Y36" s="1653"/>
      <c r="Z36" s="1653"/>
      <c r="AA36" s="1653"/>
      <c r="AB36" s="1653"/>
      <c r="AC36" s="1653"/>
      <c r="AD36" s="1653"/>
      <c r="AE36" s="1653"/>
      <c r="AF36" s="1653"/>
      <c r="AG36" s="1653"/>
      <c r="AH36" s="1654"/>
      <c r="AI36" s="825"/>
      <c r="AJ36" s="825"/>
      <c r="AK36" s="825"/>
      <c r="AL36" s="825"/>
      <c r="AM36" s="825"/>
      <c r="AN36" s="825"/>
      <c r="AO36" s="825"/>
      <c r="AP36" s="825"/>
      <c r="AQ36" s="825"/>
      <c r="AR36" s="809"/>
      <c r="AS36" s="809"/>
      <c r="AT36" s="809"/>
      <c r="AU36" s="809"/>
      <c r="AV36" s="809"/>
    </row>
    <row r="37" spans="2:108" ht="16.350000000000001" customHeight="1" thickBot="1" x14ac:dyDescent="0.3">
      <c r="C37" s="1609" t="s">
        <v>751</v>
      </c>
      <c r="D37" s="1610"/>
      <c r="E37" s="1611" t="s">
        <v>1159</v>
      </c>
      <c r="F37" s="1612"/>
      <c r="G37" s="1612"/>
      <c r="H37" s="1612"/>
      <c r="I37" s="1612"/>
      <c r="J37" s="1612"/>
      <c r="K37" s="1612"/>
      <c r="L37" s="1612"/>
      <c r="M37" s="1612"/>
      <c r="N37" s="1612"/>
      <c r="O37" s="1610"/>
      <c r="P37" s="809"/>
      <c r="Q37" s="1487" t="s">
        <v>70</v>
      </c>
      <c r="R37" s="1488"/>
      <c r="S37" s="1489"/>
      <c r="T37" s="1652" t="s">
        <v>1109</v>
      </c>
      <c r="U37" s="1653"/>
      <c r="V37" s="1653"/>
      <c r="W37" s="1653"/>
      <c r="X37" s="1653"/>
      <c r="Y37" s="1653"/>
      <c r="Z37" s="1653"/>
      <c r="AA37" s="1653"/>
      <c r="AB37" s="1653"/>
      <c r="AC37" s="1653"/>
      <c r="AD37" s="1653"/>
      <c r="AE37" s="1653"/>
      <c r="AF37" s="1653"/>
      <c r="AG37" s="1653"/>
      <c r="AH37" s="1654"/>
      <c r="AI37" s="953"/>
      <c r="AJ37" s="953"/>
      <c r="AK37" s="809"/>
      <c r="AL37" s="809"/>
      <c r="AM37" s="809"/>
      <c r="AN37" s="809"/>
      <c r="AO37" s="809"/>
      <c r="AP37" s="809"/>
      <c r="AQ37" s="809"/>
      <c r="AR37" s="809"/>
      <c r="AS37" s="809"/>
      <c r="AT37" s="809"/>
      <c r="AU37" s="809"/>
      <c r="AV37" s="809"/>
    </row>
    <row r="38" spans="2:108" ht="15.75" thickBot="1" x14ac:dyDescent="0.3">
      <c r="C38" s="1609" t="s">
        <v>1110</v>
      </c>
      <c r="D38" s="1610"/>
      <c r="E38" s="1611" t="s">
        <v>1160</v>
      </c>
      <c r="F38" s="1644"/>
      <c r="G38" s="1644"/>
      <c r="H38" s="1644"/>
      <c r="I38" s="1644"/>
      <c r="J38" s="1644"/>
      <c r="K38" s="1644"/>
      <c r="L38" s="1644"/>
      <c r="M38" s="1644"/>
      <c r="N38" s="1644"/>
      <c r="O38" s="1645"/>
    </row>
    <row r="39" spans="2:108" s="786" customFormat="1" ht="12.75" customHeight="1" thickBot="1" x14ac:dyDescent="0.25">
      <c r="C39" s="1609" t="s">
        <v>69</v>
      </c>
      <c r="D39" s="1610"/>
      <c r="E39" s="1611" t="s">
        <v>1157</v>
      </c>
      <c r="F39" s="1612"/>
      <c r="G39" s="1612"/>
      <c r="H39" s="1612"/>
      <c r="I39" s="1612"/>
      <c r="J39" s="1612"/>
      <c r="K39" s="1612"/>
      <c r="L39" s="1612"/>
      <c r="M39" s="1612"/>
      <c r="N39" s="1612"/>
      <c r="O39" s="1610"/>
      <c r="Q39" s="786" t="s">
        <v>1158</v>
      </c>
    </row>
    <row r="40" spans="2:108" s="786" customFormat="1" x14ac:dyDescent="0.25">
      <c r="B40"/>
    </row>
    <row r="41" spans="2:108" s="788" customFormat="1" x14ac:dyDescent="0.25">
      <c r="B41"/>
      <c r="C41" s="786"/>
      <c r="D41" s="786"/>
      <c r="E41" s="786"/>
      <c r="F41" s="786"/>
      <c r="G41" s="786"/>
      <c r="H41" s="786"/>
      <c r="I41" s="786"/>
      <c r="J41" s="786"/>
      <c r="K41" s="786"/>
      <c r="L41" s="786"/>
      <c r="M41" s="786"/>
      <c r="N41" s="786"/>
      <c r="O41" s="786"/>
      <c r="P41" s="786"/>
      <c r="Q41" s="786"/>
      <c r="R41" s="786"/>
      <c r="S41" s="786"/>
      <c r="T41" s="786"/>
      <c r="U41" s="786"/>
      <c r="V41" s="786"/>
      <c r="W41" s="786"/>
      <c r="X41" s="786"/>
      <c r="Y41" s="786"/>
      <c r="Z41" s="786"/>
      <c r="AA41" s="786"/>
      <c r="AB41" s="786"/>
      <c r="AC41" s="786"/>
      <c r="AD41" s="786"/>
      <c r="AE41" s="786"/>
      <c r="AF41" s="786"/>
      <c r="AG41" s="786"/>
      <c r="AH41" s="786"/>
      <c r="AI41" s="786"/>
      <c r="AJ41" s="786"/>
      <c r="AK41" s="786"/>
      <c r="AL41" s="786"/>
      <c r="AM41" s="786"/>
      <c r="AN41" s="786"/>
      <c r="AO41" s="786"/>
      <c r="AP41" s="786"/>
      <c r="AQ41" s="786"/>
      <c r="AR41" s="786"/>
      <c r="AS41" s="786"/>
      <c r="AT41" s="786"/>
      <c r="AU41" s="786"/>
      <c r="AV41" s="786"/>
      <c r="AW41" s="786"/>
      <c r="AX41" s="786"/>
      <c r="AY41" s="786"/>
      <c r="AZ41" s="786"/>
      <c r="BA41" s="786"/>
      <c r="BB41" s="786"/>
      <c r="BC41" s="786"/>
      <c r="BD41" s="786"/>
      <c r="BE41" s="786"/>
      <c r="BF41" s="786"/>
      <c r="BG41" s="786"/>
      <c r="BH41" s="786"/>
      <c r="BI41" s="786"/>
      <c r="BJ41" s="786"/>
      <c r="BK41" s="786"/>
      <c r="BL41" s="786"/>
      <c r="BM41" s="786"/>
      <c r="BN41" s="786"/>
      <c r="BO41" s="786"/>
      <c r="BP41" s="786"/>
      <c r="BQ41" s="786"/>
      <c r="BR41" s="786"/>
      <c r="BS41" s="786"/>
      <c r="BT41" s="786"/>
      <c r="BU41" s="786"/>
      <c r="BV41" s="786"/>
      <c r="BW41" s="786"/>
      <c r="BX41" s="786"/>
      <c r="BY41" s="786"/>
      <c r="BZ41" s="786"/>
      <c r="CA41" s="786"/>
      <c r="CB41" s="786"/>
      <c r="CC41" s="786"/>
      <c r="CD41" s="786"/>
      <c r="CE41" s="786"/>
      <c r="CF41" s="786"/>
      <c r="CG41" s="786"/>
      <c r="CH41" s="786"/>
      <c r="CI41" s="786"/>
      <c r="CJ41" s="786"/>
      <c r="CK41" s="786"/>
      <c r="CL41" s="786"/>
      <c r="CM41" s="786"/>
      <c r="CN41" s="786"/>
      <c r="CO41" s="786"/>
      <c r="CP41" s="786"/>
      <c r="CQ41" s="786"/>
      <c r="CR41" s="786"/>
      <c r="CS41" s="786"/>
      <c r="CT41" s="786"/>
      <c r="CU41" s="786"/>
      <c r="CV41" s="786"/>
      <c r="CW41" s="786"/>
      <c r="CX41" s="786"/>
      <c r="CY41" s="786"/>
      <c r="CZ41" s="786"/>
      <c r="DA41" s="786"/>
      <c r="DB41" s="786"/>
    </row>
    <row r="42" spans="2:108" s="786" customFormat="1" x14ac:dyDescent="0.25">
      <c r="B42"/>
    </row>
  </sheetData>
  <mergeCells count="174">
    <mergeCell ref="AN33:AZ33"/>
    <mergeCell ref="J22:J25"/>
    <mergeCell ref="K22:K25"/>
    <mergeCell ref="L22:L25"/>
    <mergeCell ref="Q22:Q25"/>
    <mergeCell ref="R22:R25"/>
    <mergeCell ref="S22:S25"/>
    <mergeCell ref="T22:T25"/>
    <mergeCell ref="U22:U25"/>
    <mergeCell ref="AH22:AH25"/>
    <mergeCell ref="K30:T30"/>
    <mergeCell ref="U30:W30"/>
    <mergeCell ref="AI30:AK30"/>
    <mergeCell ref="N22:N25"/>
    <mergeCell ref="I27:K27"/>
    <mergeCell ref="AB22:AB25"/>
    <mergeCell ref="AC22:AC25"/>
    <mergeCell ref="O22:O25"/>
    <mergeCell ref="BA32:BE32"/>
    <mergeCell ref="AD22:AD25"/>
    <mergeCell ref="AE22:AE25"/>
    <mergeCell ref="BA30:BE30"/>
    <mergeCell ref="BA31:BE31"/>
    <mergeCell ref="AN22:AN25"/>
    <mergeCell ref="AO22:AO25"/>
    <mergeCell ref="AY22:AY25"/>
    <mergeCell ref="AP22:AP25"/>
    <mergeCell ref="AQ22:AQ25"/>
    <mergeCell ref="AR22:AR25"/>
    <mergeCell ref="AS22:AS25"/>
    <mergeCell ref="AN32:AZ32"/>
    <mergeCell ref="BD22:BD25"/>
    <mergeCell ref="BC22:BC25"/>
    <mergeCell ref="AU22:AU25"/>
    <mergeCell ref="AV22:AV25"/>
    <mergeCell ref="AW22:AW25"/>
    <mergeCell ref="AT22:AT25"/>
    <mergeCell ref="AI22:AI25"/>
    <mergeCell ref="BA33:BE33"/>
    <mergeCell ref="Y30:AH30"/>
    <mergeCell ref="C27:H27"/>
    <mergeCell ref="Q27:S27"/>
    <mergeCell ref="C28:H28"/>
    <mergeCell ref="I28:K28"/>
    <mergeCell ref="AJ22:AJ25"/>
    <mergeCell ref="BO22:BO25"/>
    <mergeCell ref="BF22:BF25"/>
    <mergeCell ref="BG22:BG25"/>
    <mergeCell ref="BH22:BH25"/>
    <mergeCell ref="BI22:BI25"/>
    <mergeCell ref="BJ22:BJ25"/>
    <mergeCell ref="BK22:BK25"/>
    <mergeCell ref="BE22:BE25"/>
    <mergeCell ref="Q28:S28"/>
    <mergeCell ref="AK22:AK25"/>
    <mergeCell ref="AG22:AG25"/>
    <mergeCell ref="V22:V25"/>
    <mergeCell ref="M22:M25"/>
    <mergeCell ref="AN30:AZ30"/>
    <mergeCell ref="AN31:AZ31"/>
    <mergeCell ref="AL22:AL25"/>
    <mergeCell ref="AM22:AM25"/>
    <mergeCell ref="CS28:CV28"/>
    <mergeCell ref="C30:I30"/>
    <mergeCell ref="DC3:DC6"/>
    <mergeCell ref="CM22:CM25"/>
    <mergeCell ref="CN22:CN25"/>
    <mergeCell ref="CO22:CO25"/>
    <mergeCell ref="CD22:CD25"/>
    <mergeCell ref="BP22:BP25"/>
    <mergeCell ref="BQ22:BQ25"/>
    <mergeCell ref="CE22:CE25"/>
    <mergeCell ref="CF22:CF25"/>
    <mergeCell ref="CG22:CG25"/>
    <mergeCell ref="CH22:CH25"/>
    <mergeCell ref="CI22:CI25"/>
    <mergeCell ref="BX22:BX25"/>
    <mergeCell ref="BY22:BY25"/>
    <mergeCell ref="BZ22:BZ25"/>
    <mergeCell ref="CA22:CA25"/>
    <mergeCell ref="CB22:CB25"/>
    <mergeCell ref="CC22:CC25"/>
    <mergeCell ref="BR22:BR25"/>
    <mergeCell ref="BS22:BS25"/>
    <mergeCell ref="BT22:BT25"/>
    <mergeCell ref="BU22:BU25"/>
    <mergeCell ref="C38:D38"/>
    <mergeCell ref="E38:O38"/>
    <mergeCell ref="K32:T32"/>
    <mergeCell ref="U32:W32"/>
    <mergeCell ref="Y32:AH32"/>
    <mergeCell ref="AI32:AK32"/>
    <mergeCell ref="C31:F31"/>
    <mergeCell ref="G31:I31"/>
    <mergeCell ref="K31:T31"/>
    <mergeCell ref="U31:W31"/>
    <mergeCell ref="Y31:AH31"/>
    <mergeCell ref="AI31:AK31"/>
    <mergeCell ref="Q35:AH35"/>
    <mergeCell ref="T36:AH36"/>
    <mergeCell ref="T37:AH37"/>
    <mergeCell ref="C35:O35"/>
    <mergeCell ref="DC22:DC25"/>
    <mergeCell ref="AZ22:AZ25"/>
    <mergeCell ref="BA22:BA25"/>
    <mergeCell ref="BB22:BB25"/>
    <mergeCell ref="CJ22:CJ25"/>
    <mergeCell ref="CK22:CK25"/>
    <mergeCell ref="CY22:CY25"/>
    <mergeCell ref="CZ22:CZ25"/>
    <mergeCell ref="P22:P25"/>
    <mergeCell ref="DB22:DB25"/>
    <mergeCell ref="CL22:CL25"/>
    <mergeCell ref="DA22:DA25"/>
    <mergeCell ref="CP22:CP25"/>
    <mergeCell ref="CQ22:CQ25"/>
    <mergeCell ref="CR22:CR25"/>
    <mergeCell ref="AX22:AX25"/>
    <mergeCell ref="BV22:BV25"/>
    <mergeCell ref="BW22:BW25"/>
    <mergeCell ref="BL22:BL25"/>
    <mergeCell ref="CS22:CS25"/>
    <mergeCell ref="CT22:CT25"/>
    <mergeCell ref="CU22:CU25"/>
    <mergeCell ref="CV22:CV25"/>
    <mergeCell ref="CW22:CW25"/>
    <mergeCell ref="B1:DB1"/>
    <mergeCell ref="C37:D37"/>
    <mergeCell ref="E37:O37"/>
    <mergeCell ref="Q37:S37"/>
    <mergeCell ref="C36:D36"/>
    <mergeCell ref="E36:O36"/>
    <mergeCell ref="Q36:S36"/>
    <mergeCell ref="C33:F33"/>
    <mergeCell ref="G33:I33"/>
    <mergeCell ref="K33:T33"/>
    <mergeCell ref="U33:W33"/>
    <mergeCell ref="Y33:AH33"/>
    <mergeCell ref="AI33:AK33"/>
    <mergeCell ref="C32:F32"/>
    <mergeCell ref="C3:K3"/>
    <mergeCell ref="L3:S3"/>
    <mergeCell ref="T3:AB3"/>
    <mergeCell ref="G32:I32"/>
    <mergeCell ref="BM22:BM25"/>
    <mergeCell ref="BN22:BN25"/>
    <mergeCell ref="AK3:AS3"/>
    <mergeCell ref="AT3:BB3"/>
    <mergeCell ref="BC3:BJ3"/>
    <mergeCell ref="BK3:BS3"/>
    <mergeCell ref="A3:A6"/>
    <mergeCell ref="C39:D39"/>
    <mergeCell ref="E39:O39"/>
    <mergeCell ref="W22:W25"/>
    <mergeCell ref="X22:X25"/>
    <mergeCell ref="Y22:Y25"/>
    <mergeCell ref="Z22:Z25"/>
    <mergeCell ref="AA22:AA25"/>
    <mergeCell ref="AF22:AF25"/>
    <mergeCell ref="B21:B25"/>
    <mergeCell ref="C22:C25"/>
    <mergeCell ref="D22:D25"/>
    <mergeCell ref="E22:E25"/>
    <mergeCell ref="F22:F25"/>
    <mergeCell ref="G22:G25"/>
    <mergeCell ref="H22:H25"/>
    <mergeCell ref="I22:I25"/>
    <mergeCell ref="AC3:AJ3"/>
    <mergeCell ref="C6:DB6"/>
    <mergeCell ref="CC3:CK3"/>
    <mergeCell ref="CL3:CS3"/>
    <mergeCell ref="CT3:DB3"/>
    <mergeCell ref="CX22:CX25"/>
    <mergeCell ref="BT3:CB3"/>
  </mergeCells>
  <conditionalFormatting sqref="CS22 CT22:CV25 CW22 CX22:CZ25 DA22 G22:H25 O22:P25 S22:T25 W22:X25 AA22:AB25 AE22:AF25 AI22:AJ25 AM22:AN25 AQ22:AR25 AU22:AV25 AY22:AZ25 BC22:BD25 BG22:BH25 BJ22:BL25 BO22:BP25 BS22:BT25 BW22:BX25 CA22:CB25 CE22:CF25 CI22:CJ25 CM22:CN25 CQ22:CR25 K22:L25">
    <cfRule type="cellIs" dxfId="32" priority="29" stopIfTrue="1" operator="notEqual">
      <formula>0</formula>
    </cfRule>
  </conditionalFormatting>
  <conditionalFormatting sqref="DB22">
    <cfRule type="cellIs" dxfId="31" priority="28" stopIfTrue="1" operator="notEqual">
      <formula>0</formula>
    </cfRule>
  </conditionalFormatting>
  <conditionalFormatting sqref="CO22 CP22:CP25">
    <cfRule type="cellIs" dxfId="30" priority="22" stopIfTrue="1" operator="notEqual">
      <formula>0</formula>
    </cfRule>
  </conditionalFormatting>
  <conditionalFormatting sqref="CG22 CH22:CH25">
    <cfRule type="cellIs" dxfId="29" priority="20" stopIfTrue="1" operator="notEqual">
      <formula>0</formula>
    </cfRule>
  </conditionalFormatting>
  <conditionalFormatting sqref="C22:D25">
    <cfRule type="cellIs" dxfId="28" priority="24" stopIfTrue="1" operator="notEqual">
      <formula>0</formula>
    </cfRule>
  </conditionalFormatting>
  <conditionalFormatting sqref="BI22:BI25">
    <cfRule type="cellIs" dxfId="27" priority="23" stopIfTrue="1" operator="notEqual">
      <formula>0</formula>
    </cfRule>
  </conditionalFormatting>
  <conditionalFormatting sqref="CK22 CL22:CL25">
    <cfRule type="cellIs" dxfId="26" priority="21" stopIfTrue="1" operator="notEqual">
      <formula>0</formula>
    </cfRule>
  </conditionalFormatting>
  <conditionalFormatting sqref="CC22 CD22:CD25">
    <cfRule type="cellIs" dxfId="25" priority="19" stopIfTrue="1" operator="notEqual">
      <formula>0</formula>
    </cfRule>
  </conditionalFormatting>
  <conditionalFormatting sqref="BY22 BZ22:BZ25">
    <cfRule type="cellIs" dxfId="24" priority="18" stopIfTrue="1" operator="notEqual">
      <formula>0</formula>
    </cfRule>
  </conditionalFormatting>
  <conditionalFormatting sqref="BU22 BV22:BV25">
    <cfRule type="cellIs" dxfId="23" priority="17" stopIfTrue="1" operator="notEqual">
      <formula>0</formula>
    </cfRule>
  </conditionalFormatting>
  <conditionalFormatting sqref="BQ22 BR22:BR25">
    <cfRule type="cellIs" dxfId="22" priority="16" stopIfTrue="1" operator="notEqual">
      <formula>0</formula>
    </cfRule>
  </conditionalFormatting>
  <conditionalFormatting sqref="BM22 BN22:BN25">
    <cfRule type="cellIs" dxfId="21" priority="15" stopIfTrue="1" operator="notEqual">
      <formula>0</formula>
    </cfRule>
  </conditionalFormatting>
  <conditionalFormatting sqref="BE22 BF22:BF25">
    <cfRule type="cellIs" dxfId="20" priority="14" stopIfTrue="1" operator="notEqual">
      <formula>0</formula>
    </cfRule>
  </conditionalFormatting>
  <conditionalFormatting sqref="BA22 BB22:BB25">
    <cfRule type="cellIs" dxfId="19" priority="13" stopIfTrue="1" operator="notEqual">
      <formula>0</formula>
    </cfRule>
  </conditionalFormatting>
  <conditionalFormatting sqref="AW22 AX22:AX25">
    <cfRule type="cellIs" dxfId="18" priority="12" stopIfTrue="1" operator="notEqual">
      <formula>0</formula>
    </cfRule>
  </conditionalFormatting>
  <conditionalFormatting sqref="AS22 AT22:AT25">
    <cfRule type="cellIs" dxfId="17" priority="11" stopIfTrue="1" operator="notEqual">
      <formula>0</formula>
    </cfRule>
  </conditionalFormatting>
  <conditionalFormatting sqref="AO22 AP22:AP25">
    <cfRule type="cellIs" dxfId="16" priority="10" stopIfTrue="1" operator="notEqual">
      <formula>0</formula>
    </cfRule>
  </conditionalFormatting>
  <conditionalFormatting sqref="AK22 AL22:AL25">
    <cfRule type="cellIs" dxfId="15" priority="9" stopIfTrue="1" operator="notEqual">
      <formula>0</formula>
    </cfRule>
  </conditionalFormatting>
  <conditionalFormatting sqref="AG22 AH22:AH25">
    <cfRule type="cellIs" dxfId="14" priority="8" stopIfTrue="1" operator="notEqual">
      <formula>0</formula>
    </cfRule>
  </conditionalFormatting>
  <conditionalFormatting sqref="AC22 AD22:AD25">
    <cfRule type="cellIs" dxfId="13" priority="7" stopIfTrue="1" operator="notEqual">
      <formula>0</formula>
    </cfRule>
  </conditionalFormatting>
  <conditionalFormatting sqref="E22 F22:F25">
    <cfRule type="cellIs" dxfId="12" priority="6" stopIfTrue="1" operator="notEqual">
      <formula>0</formula>
    </cfRule>
  </conditionalFormatting>
  <conditionalFormatting sqref="I22 J22:J25">
    <cfRule type="cellIs" dxfId="11" priority="5" stopIfTrue="1" operator="notEqual">
      <formula>0</formula>
    </cfRule>
  </conditionalFormatting>
  <conditionalFormatting sqref="M22 N22:N25">
    <cfRule type="cellIs" dxfId="10" priority="4" stopIfTrue="1" operator="notEqual">
      <formula>0</formula>
    </cfRule>
  </conditionalFormatting>
  <conditionalFormatting sqref="Q22 R22:R25">
    <cfRule type="cellIs" dxfId="9" priority="3" stopIfTrue="1" operator="notEqual">
      <formula>0</formula>
    </cfRule>
  </conditionalFormatting>
  <conditionalFormatting sqref="U22 V22:V25">
    <cfRule type="cellIs" dxfId="8" priority="2" stopIfTrue="1" operator="notEqual">
      <formula>0</formula>
    </cfRule>
  </conditionalFormatting>
  <conditionalFormatting sqref="Y22 Z22:Z25">
    <cfRule type="cellIs" dxfId="7" priority="1" stopIfTrue="1" operator="notEqual">
      <formula>0</formula>
    </cfRule>
  </conditionalFormatting>
  <hyperlinks>
    <hyperlink ref="T37" r:id="rId1" xr:uid="{00000000-0004-0000-1100-000000000000}"/>
    <hyperlink ref="T36" r:id="rId2" xr:uid="{00000000-0004-0000-1100-000001000000}"/>
  </hyperlinks>
  <pageMargins left="0.23622047244094488" right="0.23622047244094488" top="0" bottom="0" header="0.31496062992125984" footer="0.31496062992125984"/>
  <pageSetup paperSize="9" orientation="landscape" horizontalDpi="4294967294" verticalDpi="4294967294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3"/>
  <sheetViews>
    <sheetView workbookViewId="0">
      <selection activeCell="C2" sqref="C2"/>
    </sheetView>
  </sheetViews>
  <sheetFormatPr defaultColWidth="8.5703125" defaultRowHeight="15" x14ac:dyDescent="0.25"/>
  <cols>
    <col min="1" max="1" width="25.42578125" customWidth="1"/>
    <col min="2" max="2" width="17.42578125" customWidth="1"/>
    <col min="3" max="3" width="41.140625" bestFit="1" customWidth="1"/>
  </cols>
  <sheetData>
    <row r="1" spans="1:3" x14ac:dyDescent="0.25">
      <c r="A1" s="918" t="s">
        <v>1139</v>
      </c>
      <c r="B1" s="918" t="s">
        <v>1140</v>
      </c>
      <c r="C1" s="918" t="s">
        <v>1141</v>
      </c>
    </row>
    <row r="2" spans="1:3" ht="15.75" x14ac:dyDescent="0.25">
      <c r="A2" s="919" t="s">
        <v>1122</v>
      </c>
      <c r="B2" s="920">
        <v>961481994</v>
      </c>
      <c r="C2" s="946" t="s">
        <v>1151</v>
      </c>
    </row>
    <row r="3" spans="1:3" ht="15.75" x14ac:dyDescent="0.25">
      <c r="A3" s="919" t="s">
        <v>1116</v>
      </c>
      <c r="B3" s="922">
        <v>912196408</v>
      </c>
      <c r="C3" s="921" t="s">
        <v>76</v>
      </c>
    </row>
    <row r="4" spans="1:3" ht="15.75" x14ac:dyDescent="0.25">
      <c r="A4" s="919" t="s">
        <v>1114</v>
      </c>
      <c r="B4" s="922">
        <v>966586770</v>
      </c>
      <c r="C4" s="921" t="s">
        <v>77</v>
      </c>
    </row>
    <row r="5" spans="1:3" ht="15.75" x14ac:dyDescent="0.25">
      <c r="A5" s="919" t="s">
        <v>71</v>
      </c>
      <c r="B5" s="922">
        <v>917124562</v>
      </c>
      <c r="C5" s="921" t="s">
        <v>72</v>
      </c>
    </row>
    <row r="6" spans="1:3" ht="15.75" x14ac:dyDescent="0.25">
      <c r="A6" s="919" t="s">
        <v>1120</v>
      </c>
      <c r="B6" s="922">
        <v>962196438</v>
      </c>
      <c r="C6" s="921" t="s">
        <v>1107</v>
      </c>
    </row>
    <row r="7" spans="1:3" ht="15.75" x14ac:dyDescent="0.25">
      <c r="A7" s="919" t="s">
        <v>1134</v>
      </c>
      <c r="B7" s="922">
        <v>916057683</v>
      </c>
      <c r="C7" s="921" t="s">
        <v>78</v>
      </c>
    </row>
    <row r="8" spans="1:3" ht="15.75" x14ac:dyDescent="0.25">
      <c r="A8" s="919" t="s">
        <v>1117</v>
      </c>
      <c r="B8" s="922">
        <v>919265523</v>
      </c>
      <c r="C8" s="921" t="s">
        <v>81</v>
      </c>
    </row>
    <row r="9" spans="1:3" ht="15.75" x14ac:dyDescent="0.25">
      <c r="A9" s="919" t="s">
        <v>1154</v>
      </c>
      <c r="B9" s="923">
        <v>967810410</v>
      </c>
      <c r="C9" s="946" t="s">
        <v>1155</v>
      </c>
    </row>
    <row r="10" spans="1:3" ht="15.75" x14ac:dyDescent="0.25">
      <c r="A10" s="919" t="s">
        <v>1147</v>
      </c>
      <c r="B10" s="922">
        <v>914680441</v>
      </c>
      <c r="C10" s="921" t="s">
        <v>761</v>
      </c>
    </row>
    <row r="11" spans="1:3" ht="15.75" x14ac:dyDescent="0.25">
      <c r="A11" s="919" t="s">
        <v>1118</v>
      </c>
      <c r="B11" s="922">
        <v>918616769</v>
      </c>
      <c r="C11" s="924" t="s">
        <v>1112</v>
      </c>
    </row>
    <row r="12" spans="1:3" ht="15.75" x14ac:dyDescent="0.25">
      <c r="A12" s="919" t="s">
        <v>1119</v>
      </c>
      <c r="B12" s="922">
        <v>917858971</v>
      </c>
      <c r="C12" s="921" t="s">
        <v>79</v>
      </c>
    </row>
    <row r="13" spans="1:3" ht="15.75" x14ac:dyDescent="0.25">
      <c r="A13" s="919" t="s">
        <v>1121</v>
      </c>
      <c r="B13" s="922">
        <v>916627384</v>
      </c>
      <c r="C13" s="921" t="s">
        <v>80</v>
      </c>
    </row>
    <row r="14" spans="1:3" ht="15.75" x14ac:dyDescent="0.25">
      <c r="A14" s="948" t="s">
        <v>1113</v>
      </c>
      <c r="B14" s="947">
        <v>914213775</v>
      </c>
      <c r="C14" s="946" t="s">
        <v>1156</v>
      </c>
    </row>
    <row r="15" spans="1:3" ht="15.75" x14ac:dyDescent="0.25">
      <c r="A15" s="919" t="s">
        <v>129</v>
      </c>
      <c r="B15" s="922"/>
      <c r="C15" s="925"/>
    </row>
    <row r="16" spans="1:3" ht="15.75" x14ac:dyDescent="0.25">
      <c r="A16" s="919" t="s">
        <v>124</v>
      </c>
      <c r="B16" s="922"/>
      <c r="C16" s="925"/>
    </row>
    <row r="17" spans="1:3" ht="15.75" x14ac:dyDescent="0.25">
      <c r="A17" s="919" t="s">
        <v>1145</v>
      </c>
      <c r="B17" s="922"/>
      <c r="C17" s="925"/>
    </row>
    <row r="18" spans="1:3" ht="15.75" x14ac:dyDescent="0.25">
      <c r="A18" s="933" t="s">
        <v>1148</v>
      </c>
      <c r="B18" s="934"/>
      <c r="C18" s="935"/>
    </row>
    <row r="21" spans="1:3" x14ac:dyDescent="0.25">
      <c r="A21" t="s">
        <v>1123</v>
      </c>
    </row>
    <row r="22" spans="1:3" x14ac:dyDescent="0.25">
      <c r="A22" s="867" t="s">
        <v>1142</v>
      </c>
    </row>
    <row r="23" spans="1:3" x14ac:dyDescent="0.25">
      <c r="A23" s="867" t="s">
        <v>1143</v>
      </c>
    </row>
  </sheetData>
  <hyperlinks>
    <hyperlink ref="C3" r:id="rId1" xr:uid="{00000000-0004-0000-1400-000000000000}"/>
    <hyperlink ref="C4" r:id="rId2" xr:uid="{00000000-0004-0000-1400-000001000000}"/>
    <hyperlink ref="C6" r:id="rId3" xr:uid="{00000000-0004-0000-1400-000002000000}"/>
    <hyperlink ref="C7" r:id="rId4" xr:uid="{00000000-0004-0000-1400-000003000000}"/>
    <hyperlink ref="C10" r:id="rId5" xr:uid="{00000000-0004-0000-1400-000005000000}"/>
    <hyperlink ref="C12" r:id="rId6" xr:uid="{00000000-0004-0000-1400-000006000000}"/>
    <hyperlink ref="C13" r:id="rId7" xr:uid="{00000000-0004-0000-1400-000007000000}"/>
    <hyperlink ref="C5" r:id="rId8" xr:uid="{00000000-0004-0000-1400-000008000000}"/>
    <hyperlink ref="C11" r:id="rId9" xr:uid="{00000000-0004-0000-1400-000009000000}"/>
    <hyperlink ref="C2" r:id="rId10" xr:uid="{00000000-0004-0000-1400-00000A000000}"/>
    <hyperlink ref="C8" r:id="rId11" xr:uid="{00000000-0004-0000-1400-00000C000000}"/>
    <hyperlink ref="C9" r:id="rId12" xr:uid="{B6CD1568-4ABA-47D9-9BF7-F76B790C0628}"/>
    <hyperlink ref="C14" r:id="rId13" xr:uid="{D68406B8-7A16-44C1-86AD-BE45CDED2B3B}"/>
  </hyperlinks>
  <pageMargins left="0.7" right="0.7" top="0.75" bottom="0.75" header="0.3" footer="0.3"/>
  <pageSetup paperSize="9" orientation="portrait" r:id="rId14"/>
  <tableParts count="2">
    <tablePart r:id="rId15"/>
    <tablePart r:id="rId16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C5:L13"/>
  <sheetViews>
    <sheetView workbookViewId="0">
      <selection activeCell="J13" sqref="J13"/>
    </sheetView>
  </sheetViews>
  <sheetFormatPr defaultColWidth="8.5703125" defaultRowHeight="15" x14ac:dyDescent="0.25"/>
  <sheetData>
    <row r="5" spans="3:12" x14ac:dyDescent="0.25">
      <c r="H5">
        <v>50</v>
      </c>
      <c r="I5">
        <v>2</v>
      </c>
      <c r="J5">
        <f>+H5*I5</f>
        <v>100</v>
      </c>
    </row>
    <row r="6" spans="3:12" x14ac:dyDescent="0.25">
      <c r="H6">
        <v>20</v>
      </c>
      <c r="I6">
        <v>47</v>
      </c>
      <c r="J6">
        <f>+H6*I6</f>
        <v>940</v>
      </c>
    </row>
    <row r="7" spans="3:12" x14ac:dyDescent="0.25">
      <c r="C7">
        <v>13</v>
      </c>
      <c r="H7">
        <v>10</v>
      </c>
      <c r="I7">
        <v>17</v>
      </c>
      <c r="J7">
        <f>+H7*I7</f>
        <v>170</v>
      </c>
    </row>
    <row r="8" spans="3:12" x14ac:dyDescent="0.25">
      <c r="C8">
        <v>12</v>
      </c>
      <c r="H8">
        <v>5</v>
      </c>
      <c r="I8">
        <v>11</v>
      </c>
      <c r="J8">
        <f>+H8*I8</f>
        <v>55</v>
      </c>
    </row>
    <row r="9" spans="3:12" x14ac:dyDescent="0.25">
      <c r="C9">
        <v>14</v>
      </c>
      <c r="J9">
        <f>2.98+1.3</f>
        <v>4.28</v>
      </c>
    </row>
    <row r="10" spans="3:12" x14ac:dyDescent="0.25">
      <c r="C10">
        <v>13</v>
      </c>
      <c r="E10">
        <v>12</v>
      </c>
    </row>
    <row r="11" spans="3:12" x14ac:dyDescent="0.25">
      <c r="C11">
        <v>3</v>
      </c>
      <c r="E11">
        <v>12</v>
      </c>
    </row>
    <row r="12" spans="3:12" x14ac:dyDescent="0.25">
      <c r="C12">
        <f>SUM(C7:C11)</f>
        <v>55</v>
      </c>
      <c r="E12">
        <v>13</v>
      </c>
      <c r="H12" t="s">
        <v>756</v>
      </c>
      <c r="J12">
        <v>129</v>
      </c>
    </row>
    <row r="13" spans="3:12" x14ac:dyDescent="0.25">
      <c r="E13">
        <f>SUM(E10:E12)</f>
        <v>37</v>
      </c>
      <c r="J13">
        <f>SUM(J5:J12)</f>
        <v>1398.28</v>
      </c>
      <c r="L13">
        <f>+'Movimentos 2014'!K6</f>
        <v>1398.28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Q113"/>
  <sheetViews>
    <sheetView workbookViewId="0">
      <pane ySplit="7" topLeftCell="A61" activePane="bottomLeft" state="frozen"/>
      <selection pane="bottomLeft" activeCell="I112" sqref="I112"/>
    </sheetView>
  </sheetViews>
  <sheetFormatPr defaultColWidth="8.5703125" defaultRowHeight="15" x14ac:dyDescent="0.25"/>
  <cols>
    <col min="1" max="2" width="9.140625" customWidth="1"/>
    <col min="3" max="3" width="11.42578125" customWidth="1"/>
    <col min="4" max="4" width="9.140625" customWidth="1"/>
    <col min="5" max="12" width="4.140625" style="72" customWidth="1"/>
    <col min="13" max="16" width="4.140625" style="6" customWidth="1"/>
    <col min="17" max="17" width="4.140625" customWidth="1"/>
  </cols>
  <sheetData>
    <row r="1" spans="1:17" x14ac:dyDescent="0.25">
      <c r="D1" s="1231" t="s">
        <v>30</v>
      </c>
      <c r="E1" s="1231"/>
      <c r="F1" s="1231"/>
      <c r="G1" s="1231"/>
      <c r="H1" s="1231"/>
      <c r="I1" s="1231"/>
      <c r="K1" s="1231" t="s">
        <v>31</v>
      </c>
      <c r="L1" s="1231"/>
      <c r="M1" s="1231"/>
      <c r="N1" s="1231"/>
      <c r="O1" s="1231"/>
      <c r="P1" s="1231"/>
      <c r="Q1" s="1231"/>
    </row>
    <row r="2" spans="1:17" ht="15.75" thickBot="1" x14ac:dyDescent="0.3">
      <c r="E2" s="65"/>
      <c r="F2" s="65"/>
      <c r="G2" s="65"/>
      <c r="H2" s="65"/>
      <c r="I2" s="65"/>
      <c r="K2" s="66"/>
      <c r="L2" s="66"/>
      <c r="M2" s="64"/>
      <c r="N2" s="64"/>
      <c r="O2" s="64"/>
      <c r="P2" s="64"/>
      <c r="Q2" s="64"/>
    </row>
    <row r="3" spans="1:17" ht="15.75" thickBot="1" x14ac:dyDescent="0.3">
      <c r="D3" s="12" t="s">
        <v>32</v>
      </c>
      <c r="E3" s="67">
        <v>8</v>
      </c>
      <c r="F3" s="67">
        <v>12</v>
      </c>
      <c r="G3" s="67">
        <v>13</v>
      </c>
      <c r="H3" s="67">
        <v>23</v>
      </c>
      <c r="I3" s="68">
        <v>45</v>
      </c>
      <c r="J3" s="69"/>
      <c r="K3" s="70">
        <v>2</v>
      </c>
      <c r="L3" s="67">
        <v>6</v>
      </c>
      <c r="M3" s="20">
        <v>10</v>
      </c>
      <c r="N3" s="480"/>
      <c r="O3" s="41"/>
      <c r="Q3" s="41"/>
    </row>
    <row r="4" spans="1:17" ht="15.75" thickBot="1" x14ac:dyDescent="0.3">
      <c r="E4" s="73"/>
      <c r="F4" s="73"/>
      <c r="G4" s="73"/>
      <c r="H4" s="73"/>
      <c r="I4" s="73"/>
      <c r="K4" s="73"/>
      <c r="L4" s="73"/>
      <c r="M4" s="40"/>
      <c r="N4" s="40"/>
      <c r="O4" s="40"/>
      <c r="P4" s="40"/>
      <c r="Q4" s="16"/>
    </row>
    <row r="5" spans="1:17" ht="15.75" thickBot="1" x14ac:dyDescent="0.3">
      <c r="D5" s="12" t="s">
        <v>33</v>
      </c>
      <c r="E5" s="67">
        <v>8</v>
      </c>
      <c r="F5" s="67">
        <v>12</v>
      </c>
      <c r="G5" s="67">
        <v>13</v>
      </c>
      <c r="H5" s="67">
        <v>23</v>
      </c>
      <c r="I5" s="68">
        <v>45</v>
      </c>
      <c r="J5" s="69"/>
      <c r="K5" s="67">
        <v>3</v>
      </c>
      <c r="L5" s="21">
        <v>4</v>
      </c>
      <c r="M5" s="21">
        <v>5</v>
      </c>
      <c r="N5" s="21">
        <v>7</v>
      </c>
      <c r="O5" s="21">
        <v>8</v>
      </c>
      <c r="P5" s="22">
        <v>9</v>
      </c>
    </row>
    <row r="6" spans="1:17" ht="15.75" thickBot="1" x14ac:dyDescent="0.3">
      <c r="M6"/>
      <c r="N6"/>
      <c r="O6"/>
      <c r="P6"/>
    </row>
    <row r="7" spans="1:17" ht="15.75" thickBot="1" x14ac:dyDescent="0.3">
      <c r="A7" s="97" t="s">
        <v>34</v>
      </c>
      <c r="B7" s="98" t="s">
        <v>466</v>
      </c>
      <c r="C7" s="97"/>
      <c r="D7" s="97" t="s">
        <v>89</v>
      </c>
      <c r="E7" s="1232" t="s">
        <v>35</v>
      </c>
      <c r="F7" s="1233"/>
      <c r="G7" s="1234"/>
      <c r="H7" s="1234"/>
      <c r="I7" s="1234"/>
      <c r="J7" s="1234"/>
      <c r="K7" s="1234"/>
      <c r="L7" s="1235"/>
      <c r="M7"/>
      <c r="N7"/>
      <c r="O7"/>
      <c r="P7"/>
    </row>
    <row r="8" spans="1:17" ht="15.75" thickBot="1" x14ac:dyDescent="0.3">
      <c r="A8" s="1230">
        <v>1</v>
      </c>
      <c r="B8" s="368">
        <v>1</v>
      </c>
      <c r="C8" s="473">
        <v>41275</v>
      </c>
      <c r="D8" s="220" t="s">
        <v>32</v>
      </c>
      <c r="E8" s="74">
        <v>2</v>
      </c>
      <c r="F8" s="75">
        <v>7</v>
      </c>
      <c r="G8" s="75">
        <v>8</v>
      </c>
      <c r="H8" s="75">
        <v>36</v>
      </c>
      <c r="I8" s="75">
        <v>49</v>
      </c>
      <c r="J8" s="75" t="s">
        <v>74</v>
      </c>
      <c r="K8" s="75">
        <v>1</v>
      </c>
      <c r="L8" s="71">
        <v>11</v>
      </c>
      <c r="M8"/>
      <c r="N8"/>
      <c r="O8"/>
      <c r="P8"/>
    </row>
    <row r="9" spans="1:17" ht="15.75" thickBot="1" x14ac:dyDescent="0.3">
      <c r="A9" s="1230"/>
      <c r="B9" s="369">
        <v>2</v>
      </c>
      <c r="C9" s="474">
        <v>41278</v>
      </c>
      <c r="D9" s="225" t="s">
        <v>33</v>
      </c>
      <c r="E9" s="76">
        <v>4</v>
      </c>
      <c r="F9" s="77">
        <v>10</v>
      </c>
      <c r="G9" s="77">
        <v>22</v>
      </c>
      <c r="H9" s="77">
        <v>27</v>
      </c>
      <c r="I9" s="77">
        <v>41</v>
      </c>
      <c r="J9" s="77" t="s">
        <v>74</v>
      </c>
      <c r="K9" s="77">
        <v>8</v>
      </c>
      <c r="L9" s="78">
        <v>10</v>
      </c>
      <c r="M9"/>
      <c r="N9"/>
      <c r="O9"/>
      <c r="P9"/>
    </row>
    <row r="10" spans="1:17" ht="15.75" thickBot="1" x14ac:dyDescent="0.3">
      <c r="A10" s="1230">
        <v>2</v>
      </c>
      <c r="B10" s="368">
        <v>3</v>
      </c>
      <c r="C10" s="473">
        <v>41282</v>
      </c>
      <c r="D10" s="220" t="s">
        <v>32</v>
      </c>
      <c r="E10" s="79">
        <v>2</v>
      </c>
      <c r="F10" s="80">
        <v>20</v>
      </c>
      <c r="G10" s="80">
        <v>22</v>
      </c>
      <c r="H10" s="80">
        <v>26</v>
      </c>
      <c r="I10" s="80">
        <v>47</v>
      </c>
      <c r="J10" s="80" t="s">
        <v>74</v>
      </c>
      <c r="K10" s="80">
        <v>5</v>
      </c>
      <c r="L10" s="81">
        <v>9</v>
      </c>
      <c r="M10"/>
      <c r="N10"/>
      <c r="O10"/>
      <c r="P10"/>
    </row>
    <row r="11" spans="1:17" ht="15.75" thickBot="1" x14ac:dyDescent="0.3">
      <c r="A11" s="1230"/>
      <c r="B11" s="369">
        <v>4</v>
      </c>
      <c r="C11" s="474">
        <v>41285</v>
      </c>
      <c r="D11" s="225" t="s">
        <v>33</v>
      </c>
      <c r="E11" s="82">
        <v>4</v>
      </c>
      <c r="F11" s="83">
        <v>22</v>
      </c>
      <c r="G11" s="83">
        <v>29</v>
      </c>
      <c r="H11" s="83">
        <v>37</v>
      </c>
      <c r="I11" s="83">
        <v>41</v>
      </c>
      <c r="J11" s="83" t="s">
        <v>74</v>
      </c>
      <c r="K11" s="84">
        <v>4</v>
      </c>
      <c r="L11" s="85">
        <v>7</v>
      </c>
      <c r="M11"/>
      <c r="N11"/>
      <c r="O11"/>
      <c r="P11"/>
    </row>
    <row r="12" spans="1:17" ht="15.75" thickBot="1" x14ac:dyDescent="0.3">
      <c r="A12" s="1230">
        <v>3</v>
      </c>
      <c r="B12" s="368">
        <v>5</v>
      </c>
      <c r="C12" s="473">
        <v>41289</v>
      </c>
      <c r="D12" s="220" t="s">
        <v>32</v>
      </c>
      <c r="E12" s="74">
        <v>22</v>
      </c>
      <c r="F12" s="90">
        <v>38</v>
      </c>
      <c r="G12" s="75">
        <v>40</v>
      </c>
      <c r="H12" s="75">
        <v>42</v>
      </c>
      <c r="I12" s="75">
        <v>47</v>
      </c>
      <c r="J12" s="75" t="s">
        <v>74</v>
      </c>
      <c r="K12" s="75">
        <v>1</v>
      </c>
      <c r="L12" s="71">
        <v>11</v>
      </c>
      <c r="M12"/>
      <c r="N12"/>
      <c r="O12"/>
      <c r="P12"/>
    </row>
    <row r="13" spans="1:17" ht="15.75" thickBot="1" x14ac:dyDescent="0.3">
      <c r="A13" s="1230"/>
      <c r="B13" s="369">
        <v>6</v>
      </c>
      <c r="C13" s="474">
        <v>41292</v>
      </c>
      <c r="D13" s="225" t="s">
        <v>33</v>
      </c>
      <c r="E13" s="86">
        <v>4</v>
      </c>
      <c r="F13" s="77">
        <v>26</v>
      </c>
      <c r="G13" s="77">
        <v>27</v>
      </c>
      <c r="H13" s="77">
        <v>30</v>
      </c>
      <c r="I13" s="77">
        <v>39</v>
      </c>
      <c r="J13" s="77" t="s">
        <v>74</v>
      </c>
      <c r="K13" s="77">
        <v>3</v>
      </c>
      <c r="L13" s="78">
        <v>10</v>
      </c>
      <c r="M13"/>
      <c r="N13"/>
      <c r="O13"/>
      <c r="P13"/>
    </row>
    <row r="14" spans="1:17" ht="15.75" thickBot="1" x14ac:dyDescent="0.3">
      <c r="A14" s="1230">
        <v>4</v>
      </c>
      <c r="B14" s="368">
        <v>7</v>
      </c>
      <c r="C14" s="473">
        <v>41296</v>
      </c>
      <c r="D14" s="220" t="s">
        <v>32</v>
      </c>
      <c r="E14" s="79">
        <v>1</v>
      </c>
      <c r="F14" s="80">
        <v>10</v>
      </c>
      <c r="G14" s="80">
        <v>44</v>
      </c>
      <c r="H14" s="80">
        <v>45</v>
      </c>
      <c r="I14" s="87">
        <v>48</v>
      </c>
      <c r="J14" s="80" t="s">
        <v>74</v>
      </c>
      <c r="K14" s="80">
        <v>1</v>
      </c>
      <c r="L14" s="88">
        <v>4</v>
      </c>
      <c r="M14"/>
      <c r="N14"/>
      <c r="O14"/>
      <c r="P14"/>
    </row>
    <row r="15" spans="1:17" ht="15.75" thickBot="1" x14ac:dyDescent="0.3">
      <c r="A15" s="1230"/>
      <c r="B15" s="369">
        <v>8</v>
      </c>
      <c r="C15" s="474">
        <v>41300</v>
      </c>
      <c r="D15" s="225" t="s">
        <v>33</v>
      </c>
      <c r="E15" s="89">
        <v>3</v>
      </c>
      <c r="F15" s="83">
        <v>10</v>
      </c>
      <c r="G15" s="83">
        <v>18</v>
      </c>
      <c r="H15" s="83">
        <v>31</v>
      </c>
      <c r="I15" s="83">
        <v>37</v>
      </c>
      <c r="J15" s="77" t="s">
        <v>74</v>
      </c>
      <c r="K15" s="84">
        <v>2</v>
      </c>
      <c r="L15" s="85">
        <v>4</v>
      </c>
      <c r="M15"/>
      <c r="N15"/>
      <c r="O15"/>
      <c r="P15"/>
    </row>
    <row r="16" spans="1:17" ht="15.75" thickBot="1" x14ac:dyDescent="0.3">
      <c r="A16" s="1230">
        <v>5</v>
      </c>
      <c r="B16" s="368">
        <v>9</v>
      </c>
      <c r="C16" s="473">
        <v>41303</v>
      </c>
      <c r="D16" s="220" t="s">
        <v>32</v>
      </c>
      <c r="E16" s="498">
        <v>9</v>
      </c>
      <c r="F16" s="499">
        <v>16</v>
      </c>
      <c r="G16" s="499">
        <v>26</v>
      </c>
      <c r="H16" s="499">
        <v>36</v>
      </c>
      <c r="I16" s="499">
        <v>39</v>
      </c>
      <c r="J16" s="497" t="s">
        <v>74</v>
      </c>
      <c r="K16" s="500">
        <v>2</v>
      </c>
      <c r="L16" s="501">
        <v>6</v>
      </c>
      <c r="M16"/>
      <c r="N16"/>
      <c r="O16"/>
      <c r="P16"/>
    </row>
    <row r="17" spans="1:16" ht="15.75" thickBot="1" x14ac:dyDescent="0.3">
      <c r="A17" s="1230"/>
      <c r="B17" s="369">
        <v>10</v>
      </c>
      <c r="C17" s="474">
        <v>41306</v>
      </c>
      <c r="D17" s="225" t="s">
        <v>33</v>
      </c>
      <c r="E17" s="76">
        <v>5</v>
      </c>
      <c r="F17" s="77">
        <v>21</v>
      </c>
      <c r="G17" s="77">
        <v>34</v>
      </c>
      <c r="H17" s="77">
        <v>37</v>
      </c>
      <c r="I17" s="77">
        <v>38</v>
      </c>
      <c r="J17" s="77" t="s">
        <v>74</v>
      </c>
      <c r="K17" s="94">
        <v>1</v>
      </c>
      <c r="L17" s="78">
        <v>6</v>
      </c>
      <c r="M17"/>
      <c r="N17"/>
      <c r="O17"/>
      <c r="P17"/>
    </row>
    <row r="18" spans="1:16" ht="15.75" thickBot="1" x14ac:dyDescent="0.3">
      <c r="A18" s="1230">
        <v>6</v>
      </c>
      <c r="B18" s="368">
        <v>11</v>
      </c>
      <c r="C18" s="473">
        <v>41310</v>
      </c>
      <c r="D18" s="220" t="s">
        <v>32</v>
      </c>
      <c r="E18" s="79">
        <v>6</v>
      </c>
      <c r="F18" s="80">
        <v>25</v>
      </c>
      <c r="G18" s="80">
        <v>31</v>
      </c>
      <c r="H18" s="80">
        <v>40</v>
      </c>
      <c r="I18" s="80">
        <v>45</v>
      </c>
      <c r="J18" s="80" t="s">
        <v>74</v>
      </c>
      <c r="K18" s="80">
        <v>6</v>
      </c>
      <c r="L18" s="88">
        <v>7</v>
      </c>
      <c r="M18"/>
      <c r="N18"/>
      <c r="O18"/>
      <c r="P18"/>
    </row>
    <row r="19" spans="1:16" ht="15.75" thickBot="1" x14ac:dyDescent="0.3">
      <c r="A19" s="1230"/>
      <c r="B19" s="369">
        <v>12</v>
      </c>
      <c r="C19" s="474">
        <v>41313</v>
      </c>
      <c r="D19" s="225" t="s">
        <v>33</v>
      </c>
      <c r="E19" s="82">
        <v>9</v>
      </c>
      <c r="F19" s="83">
        <v>11</v>
      </c>
      <c r="G19" s="83">
        <v>14</v>
      </c>
      <c r="H19" s="83">
        <v>34</v>
      </c>
      <c r="I19" s="83">
        <v>44</v>
      </c>
      <c r="J19" s="83" t="s">
        <v>74</v>
      </c>
      <c r="K19" s="84">
        <v>10</v>
      </c>
      <c r="L19" s="92">
        <v>11</v>
      </c>
      <c r="M19"/>
      <c r="N19"/>
      <c r="O19"/>
      <c r="P19"/>
    </row>
    <row r="20" spans="1:16" ht="15.75" thickBot="1" x14ac:dyDescent="0.3">
      <c r="A20" s="1230">
        <v>7</v>
      </c>
      <c r="B20" s="368">
        <v>13</v>
      </c>
      <c r="C20" s="473">
        <v>41317</v>
      </c>
      <c r="D20" s="220" t="s">
        <v>32</v>
      </c>
      <c r="E20" s="93">
        <v>5</v>
      </c>
      <c r="F20" s="75">
        <v>11</v>
      </c>
      <c r="G20" s="75">
        <v>16</v>
      </c>
      <c r="H20" s="75">
        <v>25</v>
      </c>
      <c r="I20" s="75">
        <v>28</v>
      </c>
      <c r="J20" s="75" t="s">
        <v>74</v>
      </c>
      <c r="K20" s="90">
        <v>7</v>
      </c>
      <c r="L20" s="91">
        <v>9</v>
      </c>
      <c r="M20"/>
      <c r="N20"/>
      <c r="O20"/>
      <c r="P20"/>
    </row>
    <row r="21" spans="1:16" ht="15.75" thickBot="1" x14ac:dyDescent="0.3">
      <c r="A21" s="1230"/>
      <c r="B21" s="369">
        <v>14</v>
      </c>
      <c r="C21" s="474">
        <v>41320</v>
      </c>
      <c r="D21" s="225" t="s">
        <v>33</v>
      </c>
      <c r="E21" s="86">
        <v>2</v>
      </c>
      <c r="F21" s="77">
        <v>4</v>
      </c>
      <c r="G21" s="77">
        <v>22</v>
      </c>
      <c r="H21" s="77">
        <v>28</v>
      </c>
      <c r="I21" s="94">
        <v>42</v>
      </c>
      <c r="J21" s="77" t="s">
        <v>74</v>
      </c>
      <c r="K21" s="77">
        <v>4</v>
      </c>
      <c r="L21" s="78">
        <v>9</v>
      </c>
      <c r="M21"/>
      <c r="N21"/>
      <c r="O21"/>
      <c r="P21"/>
    </row>
    <row r="22" spans="1:16" ht="15.75" thickBot="1" x14ac:dyDescent="0.3">
      <c r="A22" s="1230">
        <v>8</v>
      </c>
      <c r="B22" s="368">
        <v>15</v>
      </c>
      <c r="C22" s="473">
        <v>41324</v>
      </c>
      <c r="D22" s="220" t="s">
        <v>32</v>
      </c>
      <c r="E22" s="79">
        <v>12</v>
      </c>
      <c r="F22" s="80">
        <v>15</v>
      </c>
      <c r="G22" s="87">
        <v>28</v>
      </c>
      <c r="H22" s="80">
        <v>30</v>
      </c>
      <c r="I22" s="80">
        <v>44</v>
      </c>
      <c r="J22" s="80" t="s">
        <v>74</v>
      </c>
      <c r="K22" s="80">
        <v>8</v>
      </c>
      <c r="L22" s="88">
        <v>9</v>
      </c>
      <c r="M22"/>
      <c r="N22"/>
      <c r="O22"/>
      <c r="P22"/>
    </row>
    <row r="23" spans="1:16" ht="15.75" thickBot="1" x14ac:dyDescent="0.3">
      <c r="A23" s="1230"/>
      <c r="B23" s="369">
        <v>16</v>
      </c>
      <c r="C23" s="474">
        <v>41327</v>
      </c>
      <c r="D23" s="225" t="s">
        <v>33</v>
      </c>
      <c r="E23" s="82">
        <v>15</v>
      </c>
      <c r="F23" s="83">
        <v>16</v>
      </c>
      <c r="G23" s="84">
        <v>28</v>
      </c>
      <c r="H23" s="83">
        <v>36</v>
      </c>
      <c r="I23" s="83">
        <v>37</v>
      </c>
      <c r="J23" s="83" t="s">
        <v>74</v>
      </c>
      <c r="K23" s="83">
        <v>2</v>
      </c>
      <c r="L23" s="85">
        <v>11</v>
      </c>
      <c r="M23"/>
      <c r="N23"/>
      <c r="O23"/>
      <c r="P23"/>
    </row>
    <row r="24" spans="1:16" ht="15.75" thickBot="1" x14ac:dyDescent="0.3">
      <c r="A24" s="1230">
        <v>9</v>
      </c>
      <c r="B24" s="368">
        <v>17</v>
      </c>
      <c r="C24" s="473">
        <v>41331</v>
      </c>
      <c r="D24" s="220" t="s">
        <v>32</v>
      </c>
      <c r="E24" s="74">
        <v>3</v>
      </c>
      <c r="F24" s="75">
        <v>12</v>
      </c>
      <c r="G24" s="90">
        <v>13</v>
      </c>
      <c r="H24" s="75">
        <v>17</v>
      </c>
      <c r="I24" s="75">
        <v>30</v>
      </c>
      <c r="J24" s="75" t="s">
        <v>74</v>
      </c>
      <c r="K24" s="75">
        <v>2</v>
      </c>
      <c r="L24" s="91">
        <v>6</v>
      </c>
      <c r="M24"/>
      <c r="N24"/>
      <c r="O24"/>
      <c r="P24"/>
    </row>
    <row r="25" spans="1:16" ht="15.75" thickBot="1" x14ac:dyDescent="0.3">
      <c r="A25" s="1230"/>
      <c r="B25" s="369">
        <v>18</v>
      </c>
      <c r="C25" s="474">
        <v>41334</v>
      </c>
      <c r="D25" s="225" t="s">
        <v>33</v>
      </c>
      <c r="E25" s="76">
        <v>1</v>
      </c>
      <c r="F25" s="77">
        <v>11</v>
      </c>
      <c r="G25" s="77">
        <v>29</v>
      </c>
      <c r="H25" s="77">
        <v>36</v>
      </c>
      <c r="I25" s="77">
        <v>42</v>
      </c>
      <c r="J25" s="77" t="s">
        <v>74</v>
      </c>
      <c r="K25" s="77">
        <v>4</v>
      </c>
      <c r="L25" s="95">
        <v>5</v>
      </c>
      <c r="M25"/>
      <c r="N25"/>
      <c r="O25"/>
      <c r="P25"/>
    </row>
    <row r="26" spans="1:16" ht="15.75" thickBot="1" x14ac:dyDescent="0.3">
      <c r="A26" s="1230">
        <v>10</v>
      </c>
      <c r="B26" s="368">
        <v>19</v>
      </c>
      <c r="C26" s="473">
        <v>41338</v>
      </c>
      <c r="D26" s="220" t="s">
        <v>32</v>
      </c>
      <c r="E26" s="79">
        <v>8</v>
      </c>
      <c r="F26" s="80">
        <v>19</v>
      </c>
      <c r="G26" s="80">
        <v>31</v>
      </c>
      <c r="H26" s="80">
        <v>33</v>
      </c>
      <c r="I26" s="80">
        <v>39</v>
      </c>
      <c r="J26" s="80" t="s">
        <v>74</v>
      </c>
      <c r="K26" s="80">
        <v>2</v>
      </c>
      <c r="L26" s="88">
        <v>7</v>
      </c>
      <c r="M26"/>
      <c r="N26"/>
      <c r="O26"/>
      <c r="P26"/>
    </row>
    <row r="27" spans="1:16" ht="15.75" thickBot="1" x14ac:dyDescent="0.3">
      <c r="A27" s="1230"/>
      <c r="B27" s="369">
        <v>20</v>
      </c>
      <c r="C27" s="474">
        <v>41341</v>
      </c>
      <c r="D27" s="225" t="s">
        <v>33</v>
      </c>
      <c r="E27" s="82">
        <v>3</v>
      </c>
      <c r="F27" s="84">
        <v>20</v>
      </c>
      <c r="G27" s="83">
        <v>23</v>
      </c>
      <c r="H27" s="83">
        <v>28</v>
      </c>
      <c r="I27" s="83">
        <v>42</v>
      </c>
      <c r="J27" s="83" t="s">
        <v>74</v>
      </c>
      <c r="K27" s="83">
        <v>8</v>
      </c>
      <c r="L27" s="85">
        <v>11</v>
      </c>
      <c r="M27"/>
      <c r="N27"/>
      <c r="O27"/>
      <c r="P27"/>
    </row>
    <row r="28" spans="1:16" ht="15.75" thickBot="1" x14ac:dyDescent="0.3">
      <c r="A28" s="1230">
        <v>11</v>
      </c>
      <c r="B28" s="368">
        <v>21</v>
      </c>
      <c r="C28" s="473">
        <v>41345</v>
      </c>
      <c r="D28" s="220" t="s">
        <v>32</v>
      </c>
      <c r="E28" s="74">
        <v>2</v>
      </c>
      <c r="F28" s="75">
        <v>4</v>
      </c>
      <c r="G28" s="75">
        <v>10</v>
      </c>
      <c r="H28" s="75">
        <v>22</v>
      </c>
      <c r="I28" s="75">
        <v>50</v>
      </c>
      <c r="J28" s="75" t="s">
        <v>74</v>
      </c>
      <c r="K28" s="75">
        <v>5</v>
      </c>
      <c r="L28" s="71">
        <v>8</v>
      </c>
      <c r="M28"/>
      <c r="N28"/>
      <c r="O28"/>
      <c r="P28"/>
    </row>
    <row r="29" spans="1:16" ht="15.75" thickBot="1" x14ac:dyDescent="0.3">
      <c r="A29" s="1230"/>
      <c r="B29" s="369">
        <v>22</v>
      </c>
      <c r="C29" s="474">
        <v>41348</v>
      </c>
      <c r="D29" s="225" t="s">
        <v>33</v>
      </c>
      <c r="E29" s="76">
        <v>4</v>
      </c>
      <c r="F29" s="77">
        <v>14</v>
      </c>
      <c r="G29" s="77">
        <v>21</v>
      </c>
      <c r="H29" s="77">
        <v>24</v>
      </c>
      <c r="I29" s="77">
        <v>39</v>
      </c>
      <c r="J29" s="77" t="s">
        <v>74</v>
      </c>
      <c r="K29" s="77">
        <v>3</v>
      </c>
      <c r="L29" s="95">
        <v>10</v>
      </c>
      <c r="M29"/>
      <c r="N29"/>
      <c r="O29"/>
      <c r="P29"/>
    </row>
    <row r="30" spans="1:16" ht="15.75" thickBot="1" x14ac:dyDescent="0.3">
      <c r="A30" s="1230">
        <v>12</v>
      </c>
      <c r="B30" s="368">
        <v>23</v>
      </c>
      <c r="C30" s="473">
        <v>41352</v>
      </c>
      <c r="D30" s="220" t="s">
        <v>32</v>
      </c>
      <c r="E30" s="79">
        <v>19</v>
      </c>
      <c r="F30" s="87">
        <v>32</v>
      </c>
      <c r="G30" s="87">
        <v>35</v>
      </c>
      <c r="H30" s="80">
        <v>37</v>
      </c>
      <c r="I30" s="80">
        <v>44</v>
      </c>
      <c r="J30" s="80" t="s">
        <v>74</v>
      </c>
      <c r="K30" s="80">
        <v>1</v>
      </c>
      <c r="L30" s="81">
        <v>9</v>
      </c>
      <c r="M30"/>
      <c r="N30"/>
      <c r="O30"/>
      <c r="P30"/>
    </row>
    <row r="31" spans="1:16" ht="15.75" thickBot="1" x14ac:dyDescent="0.3">
      <c r="A31" s="1230"/>
      <c r="B31" s="369">
        <v>24</v>
      </c>
      <c r="C31" s="474">
        <v>41355</v>
      </c>
      <c r="D31" s="225" t="s">
        <v>33</v>
      </c>
      <c r="E31" s="82">
        <v>12</v>
      </c>
      <c r="F31" s="83">
        <v>27</v>
      </c>
      <c r="G31" s="83">
        <v>32</v>
      </c>
      <c r="H31" s="83">
        <v>34</v>
      </c>
      <c r="I31" s="83">
        <v>49</v>
      </c>
      <c r="J31" s="83" t="s">
        <v>74</v>
      </c>
      <c r="K31" s="83">
        <v>8</v>
      </c>
      <c r="L31" s="92">
        <v>9</v>
      </c>
      <c r="M31"/>
      <c r="N31"/>
      <c r="O31"/>
      <c r="P31"/>
    </row>
    <row r="32" spans="1:16" ht="15.75" thickBot="1" x14ac:dyDescent="0.3">
      <c r="A32" s="1230">
        <v>13</v>
      </c>
      <c r="B32" s="368">
        <v>25</v>
      </c>
      <c r="C32" s="473">
        <v>41359</v>
      </c>
      <c r="D32" s="220" t="s">
        <v>32</v>
      </c>
      <c r="E32" s="74">
        <v>4</v>
      </c>
      <c r="F32" s="75">
        <v>26</v>
      </c>
      <c r="G32" s="75">
        <v>30</v>
      </c>
      <c r="H32" s="75">
        <v>42</v>
      </c>
      <c r="I32" s="75">
        <v>44</v>
      </c>
      <c r="J32" s="75" t="s">
        <v>74</v>
      </c>
      <c r="K32" s="75">
        <v>6</v>
      </c>
      <c r="L32" s="71">
        <v>11</v>
      </c>
      <c r="M32"/>
      <c r="N32"/>
      <c r="O32"/>
      <c r="P32"/>
    </row>
    <row r="33" spans="1:16" ht="15.75" thickBot="1" x14ac:dyDescent="0.3">
      <c r="A33" s="1230"/>
      <c r="B33" s="369">
        <v>26</v>
      </c>
      <c r="C33" s="474">
        <v>41362</v>
      </c>
      <c r="D33" s="225" t="s">
        <v>33</v>
      </c>
      <c r="E33" s="76">
        <v>13</v>
      </c>
      <c r="F33" s="94">
        <v>30</v>
      </c>
      <c r="G33" s="77">
        <v>43</v>
      </c>
      <c r="H33" s="77">
        <v>44</v>
      </c>
      <c r="I33" s="77">
        <v>46</v>
      </c>
      <c r="J33" s="77" t="s">
        <v>74</v>
      </c>
      <c r="K33" s="77">
        <v>5</v>
      </c>
      <c r="L33" s="78">
        <v>9</v>
      </c>
      <c r="M33"/>
      <c r="N33"/>
      <c r="O33"/>
      <c r="P33"/>
    </row>
    <row r="34" spans="1:16" ht="15.75" thickBot="1" x14ac:dyDescent="0.3">
      <c r="A34" s="1230">
        <v>14</v>
      </c>
      <c r="B34" s="368">
        <v>27</v>
      </c>
      <c r="C34" s="473">
        <v>41366</v>
      </c>
      <c r="D34" s="220" t="s">
        <v>32</v>
      </c>
      <c r="E34" s="96">
        <v>12</v>
      </c>
      <c r="F34" s="80">
        <v>17</v>
      </c>
      <c r="G34" s="80">
        <v>25</v>
      </c>
      <c r="H34" s="80">
        <v>29</v>
      </c>
      <c r="I34" s="80">
        <v>41</v>
      </c>
      <c r="J34" s="80" t="s">
        <v>74</v>
      </c>
      <c r="K34" s="80">
        <v>1</v>
      </c>
      <c r="L34" s="81">
        <v>4</v>
      </c>
      <c r="M34"/>
      <c r="N34"/>
      <c r="O34"/>
      <c r="P34"/>
    </row>
    <row r="35" spans="1:16" ht="15.75" thickBot="1" x14ac:dyDescent="0.3">
      <c r="A35" s="1230"/>
      <c r="B35" s="369">
        <v>28</v>
      </c>
      <c r="C35" s="474">
        <v>41369</v>
      </c>
      <c r="D35" s="225" t="s">
        <v>33</v>
      </c>
      <c r="E35" s="82">
        <v>1</v>
      </c>
      <c r="F35" s="83">
        <v>11</v>
      </c>
      <c r="G35" s="83">
        <v>17</v>
      </c>
      <c r="H35" s="83">
        <v>32</v>
      </c>
      <c r="I35" s="83">
        <v>39</v>
      </c>
      <c r="J35" s="83" t="s">
        <v>74</v>
      </c>
      <c r="K35" s="84">
        <v>2</v>
      </c>
      <c r="L35" s="85">
        <v>7</v>
      </c>
      <c r="M35"/>
      <c r="N35"/>
      <c r="O35"/>
      <c r="P35"/>
    </row>
    <row r="36" spans="1:16" ht="15.75" thickBot="1" x14ac:dyDescent="0.3">
      <c r="A36" s="1230">
        <v>15</v>
      </c>
      <c r="B36" s="368">
        <v>29</v>
      </c>
      <c r="C36" s="473">
        <v>41373</v>
      </c>
      <c r="D36" s="220" t="s">
        <v>32</v>
      </c>
      <c r="E36" s="74">
        <v>15</v>
      </c>
      <c r="F36" s="75">
        <v>35</v>
      </c>
      <c r="G36" s="90">
        <v>38</v>
      </c>
      <c r="H36" s="75">
        <v>44</v>
      </c>
      <c r="I36" s="75">
        <v>48</v>
      </c>
      <c r="J36" s="75" t="s">
        <v>74</v>
      </c>
      <c r="K36" s="90">
        <v>5</v>
      </c>
      <c r="L36" s="91">
        <v>10</v>
      </c>
      <c r="M36"/>
      <c r="N36"/>
      <c r="O36"/>
      <c r="P36"/>
    </row>
    <row r="37" spans="1:16" ht="15.75" thickBot="1" x14ac:dyDescent="0.3">
      <c r="A37" s="1230"/>
      <c r="B37" s="369">
        <v>30</v>
      </c>
      <c r="C37" s="474">
        <v>41376</v>
      </c>
      <c r="D37" s="225" t="s">
        <v>33</v>
      </c>
      <c r="E37" s="76">
        <v>5</v>
      </c>
      <c r="F37" s="77">
        <v>10</v>
      </c>
      <c r="G37" s="77">
        <v>15</v>
      </c>
      <c r="H37" s="77">
        <v>28</v>
      </c>
      <c r="I37" s="77">
        <v>45</v>
      </c>
      <c r="J37" s="77" t="s">
        <v>74</v>
      </c>
      <c r="K37" s="77">
        <v>3</v>
      </c>
      <c r="L37" s="78">
        <v>9</v>
      </c>
      <c r="M37"/>
      <c r="N37"/>
      <c r="O37"/>
      <c r="P37"/>
    </row>
    <row r="38" spans="1:16" ht="15.75" thickBot="1" x14ac:dyDescent="0.3">
      <c r="A38" s="1230">
        <v>16</v>
      </c>
      <c r="B38" s="368">
        <v>31</v>
      </c>
      <c r="C38" s="473">
        <v>41380</v>
      </c>
      <c r="D38" s="220" t="s">
        <v>32</v>
      </c>
      <c r="E38" s="79">
        <v>1</v>
      </c>
      <c r="F38" s="80">
        <v>11</v>
      </c>
      <c r="G38" s="80">
        <v>22</v>
      </c>
      <c r="H38" s="80">
        <v>33</v>
      </c>
      <c r="I38" s="80">
        <v>50</v>
      </c>
      <c r="J38" s="80" t="s">
        <v>74</v>
      </c>
      <c r="K38" s="80">
        <v>4</v>
      </c>
      <c r="L38" s="88">
        <v>6</v>
      </c>
      <c r="M38"/>
      <c r="N38"/>
      <c r="O38"/>
      <c r="P38"/>
    </row>
    <row r="39" spans="1:16" ht="15.75" thickBot="1" x14ac:dyDescent="0.3">
      <c r="A39" s="1230"/>
      <c r="B39" s="369">
        <v>32</v>
      </c>
      <c r="C39" s="474">
        <v>41383</v>
      </c>
      <c r="D39" s="225" t="s">
        <v>33</v>
      </c>
      <c r="E39" s="82">
        <v>1</v>
      </c>
      <c r="F39" s="83">
        <v>8</v>
      </c>
      <c r="G39" s="83">
        <v>42</v>
      </c>
      <c r="H39" s="83">
        <v>46</v>
      </c>
      <c r="I39" s="83">
        <v>48</v>
      </c>
      <c r="J39" s="83" t="s">
        <v>74</v>
      </c>
      <c r="K39" s="83">
        <v>4</v>
      </c>
      <c r="L39" s="92">
        <v>7</v>
      </c>
      <c r="M39"/>
      <c r="N39"/>
      <c r="O39"/>
      <c r="P39"/>
    </row>
    <row r="40" spans="1:16" ht="15.75" thickBot="1" x14ac:dyDescent="0.3">
      <c r="A40" s="1230">
        <v>17</v>
      </c>
      <c r="B40" s="368">
        <v>33</v>
      </c>
      <c r="C40" s="473">
        <v>41387</v>
      </c>
      <c r="D40" s="220" t="s">
        <v>32</v>
      </c>
      <c r="E40" s="74">
        <v>1</v>
      </c>
      <c r="F40" s="75">
        <v>4</v>
      </c>
      <c r="G40" s="75">
        <v>7</v>
      </c>
      <c r="H40" s="75">
        <v>10</v>
      </c>
      <c r="I40" s="75">
        <v>50</v>
      </c>
      <c r="J40" s="75" t="s">
        <v>74</v>
      </c>
      <c r="K40" s="90">
        <v>4</v>
      </c>
      <c r="L40" s="71">
        <v>11</v>
      </c>
      <c r="M40"/>
      <c r="N40"/>
      <c r="O40"/>
      <c r="P40"/>
    </row>
    <row r="41" spans="1:16" ht="15.75" thickBot="1" x14ac:dyDescent="0.3">
      <c r="A41" s="1230"/>
      <c r="B41" s="369">
        <v>34</v>
      </c>
      <c r="C41" s="474">
        <v>41390</v>
      </c>
      <c r="D41" s="225" t="s">
        <v>33</v>
      </c>
      <c r="E41" s="86">
        <v>11</v>
      </c>
      <c r="F41" s="77">
        <v>16</v>
      </c>
      <c r="G41" s="77">
        <v>24</v>
      </c>
      <c r="H41" s="77">
        <v>38</v>
      </c>
      <c r="I41" s="77">
        <v>40</v>
      </c>
      <c r="J41" s="77" t="s">
        <v>74</v>
      </c>
      <c r="K41" s="77">
        <v>2</v>
      </c>
      <c r="L41" s="78">
        <v>5</v>
      </c>
      <c r="M41"/>
      <c r="N41"/>
      <c r="O41"/>
      <c r="P41"/>
    </row>
    <row r="42" spans="1:16" ht="15.75" thickBot="1" x14ac:dyDescent="0.3">
      <c r="A42" s="1230">
        <v>18</v>
      </c>
      <c r="B42" s="368">
        <v>35</v>
      </c>
      <c r="C42" s="473">
        <v>41394</v>
      </c>
      <c r="D42" s="220" t="s">
        <v>32</v>
      </c>
      <c r="E42" s="79">
        <v>13</v>
      </c>
      <c r="F42" s="80">
        <v>36</v>
      </c>
      <c r="G42" s="87">
        <v>40</v>
      </c>
      <c r="H42" s="80">
        <v>43</v>
      </c>
      <c r="I42" s="80">
        <v>50</v>
      </c>
      <c r="J42" s="80" t="s">
        <v>74</v>
      </c>
      <c r="K42" s="80">
        <v>5</v>
      </c>
      <c r="L42" s="81">
        <v>9</v>
      </c>
      <c r="M42"/>
      <c r="N42"/>
      <c r="O42"/>
      <c r="P42"/>
    </row>
    <row r="43" spans="1:16" ht="15.75" thickBot="1" x14ac:dyDescent="0.3">
      <c r="A43" s="1230"/>
      <c r="B43" s="369">
        <v>36</v>
      </c>
      <c r="C43" s="474">
        <v>41397</v>
      </c>
      <c r="D43" s="225" t="s">
        <v>33</v>
      </c>
      <c r="E43" s="89">
        <v>3</v>
      </c>
      <c r="F43" s="83">
        <v>5</v>
      </c>
      <c r="G43" s="83">
        <v>34</v>
      </c>
      <c r="H43" s="83">
        <v>40</v>
      </c>
      <c r="I43" s="83">
        <v>49</v>
      </c>
      <c r="J43" s="83" t="s">
        <v>74</v>
      </c>
      <c r="K43" s="84">
        <v>2</v>
      </c>
      <c r="L43" s="85">
        <v>3</v>
      </c>
      <c r="M43"/>
      <c r="N43"/>
      <c r="O43"/>
      <c r="P43"/>
    </row>
    <row r="44" spans="1:16" ht="15.75" thickBot="1" x14ac:dyDescent="0.3">
      <c r="A44" s="1230">
        <v>19</v>
      </c>
      <c r="B44" s="368">
        <v>37</v>
      </c>
      <c r="C44" s="473">
        <v>41401</v>
      </c>
      <c r="D44" s="220" t="s">
        <v>32</v>
      </c>
      <c r="E44" s="93">
        <v>13</v>
      </c>
      <c r="F44" s="75">
        <v>27</v>
      </c>
      <c r="G44" s="75">
        <v>28</v>
      </c>
      <c r="H44" s="75">
        <v>42</v>
      </c>
      <c r="I44" s="75">
        <v>43</v>
      </c>
      <c r="J44" s="75" t="s">
        <v>74</v>
      </c>
      <c r="K44" s="75">
        <v>4</v>
      </c>
      <c r="L44" s="91">
        <v>6</v>
      </c>
      <c r="M44"/>
      <c r="N44"/>
      <c r="O44"/>
      <c r="P44"/>
    </row>
    <row r="45" spans="1:16" ht="15.75" thickBot="1" x14ac:dyDescent="0.3">
      <c r="A45" s="1230"/>
      <c r="B45" s="369">
        <v>38</v>
      </c>
      <c r="C45" s="474">
        <v>41404</v>
      </c>
      <c r="D45" s="225" t="s">
        <v>33</v>
      </c>
      <c r="E45" s="86">
        <v>1</v>
      </c>
      <c r="F45" s="77">
        <v>32</v>
      </c>
      <c r="G45" s="77">
        <v>35</v>
      </c>
      <c r="H45" s="77">
        <v>45</v>
      </c>
      <c r="I45" s="77">
        <v>48</v>
      </c>
      <c r="J45" s="77" t="s">
        <v>74</v>
      </c>
      <c r="K45" s="77">
        <v>4</v>
      </c>
      <c r="L45" s="78">
        <v>11</v>
      </c>
      <c r="M45"/>
      <c r="N45"/>
      <c r="O45"/>
      <c r="P45"/>
    </row>
    <row r="46" spans="1:16" ht="15.75" thickBot="1" x14ac:dyDescent="0.3">
      <c r="A46" s="1230">
        <v>20</v>
      </c>
      <c r="B46" s="368">
        <v>39</v>
      </c>
      <c r="C46" s="473">
        <v>41408</v>
      </c>
      <c r="D46" s="220" t="s">
        <v>32</v>
      </c>
      <c r="E46" s="79">
        <v>7</v>
      </c>
      <c r="F46" s="80">
        <v>8</v>
      </c>
      <c r="G46" s="80">
        <v>24</v>
      </c>
      <c r="H46" s="80">
        <v>27</v>
      </c>
      <c r="I46" s="80">
        <v>36</v>
      </c>
      <c r="J46" s="80" t="s">
        <v>74</v>
      </c>
      <c r="K46" s="80">
        <v>5</v>
      </c>
      <c r="L46" s="88">
        <v>11</v>
      </c>
      <c r="M46"/>
      <c r="N46"/>
      <c r="O46"/>
      <c r="P46"/>
    </row>
    <row r="47" spans="1:16" ht="15.75" thickBot="1" x14ac:dyDescent="0.3">
      <c r="A47" s="1230"/>
      <c r="B47" s="369">
        <v>40</v>
      </c>
      <c r="C47" s="507">
        <v>41411</v>
      </c>
      <c r="D47" s="225" t="s">
        <v>33</v>
      </c>
      <c r="E47" s="89">
        <v>6</v>
      </c>
      <c r="F47" s="83">
        <v>20</v>
      </c>
      <c r="G47" s="83">
        <v>24</v>
      </c>
      <c r="H47" s="83">
        <v>25</v>
      </c>
      <c r="I47" s="83">
        <v>50</v>
      </c>
      <c r="J47" s="83" t="s">
        <v>74</v>
      </c>
      <c r="K47" s="84">
        <v>9</v>
      </c>
      <c r="L47" s="85">
        <v>10</v>
      </c>
      <c r="M47"/>
      <c r="N47"/>
      <c r="O47"/>
      <c r="P47"/>
    </row>
    <row r="48" spans="1:16" ht="15.75" thickBot="1" x14ac:dyDescent="0.3">
      <c r="A48" s="1230">
        <v>21</v>
      </c>
      <c r="B48" s="368">
        <v>41</v>
      </c>
      <c r="C48" s="473">
        <v>41415</v>
      </c>
      <c r="D48" s="220" t="s">
        <v>32</v>
      </c>
      <c r="E48" s="74">
        <v>7</v>
      </c>
      <c r="F48" s="75">
        <v>8</v>
      </c>
      <c r="G48" s="75">
        <v>19</v>
      </c>
      <c r="H48" s="75">
        <v>28</v>
      </c>
      <c r="I48" s="75">
        <v>29</v>
      </c>
      <c r="J48" s="75" t="s">
        <v>74</v>
      </c>
      <c r="K48" s="75">
        <v>5</v>
      </c>
      <c r="L48" s="91">
        <v>9</v>
      </c>
      <c r="M48"/>
      <c r="N48"/>
      <c r="O48"/>
      <c r="P48"/>
    </row>
    <row r="49" spans="1:16" ht="15.75" thickBot="1" x14ac:dyDescent="0.3">
      <c r="A49" s="1230"/>
      <c r="B49" s="369">
        <v>42</v>
      </c>
      <c r="C49" s="474">
        <v>41418</v>
      </c>
      <c r="D49" s="225" t="s">
        <v>33</v>
      </c>
      <c r="E49" s="86">
        <v>7</v>
      </c>
      <c r="F49" s="77">
        <v>17</v>
      </c>
      <c r="G49" s="77">
        <v>22</v>
      </c>
      <c r="H49" s="77">
        <v>27</v>
      </c>
      <c r="I49" s="77">
        <v>40</v>
      </c>
      <c r="J49" s="77" t="s">
        <v>74</v>
      </c>
      <c r="K49" s="77">
        <v>2</v>
      </c>
      <c r="L49" s="95">
        <v>3</v>
      </c>
      <c r="M49"/>
      <c r="N49"/>
      <c r="O49"/>
      <c r="P49"/>
    </row>
    <row r="50" spans="1:16" ht="15.75" thickBot="1" x14ac:dyDescent="0.3">
      <c r="A50" s="1230">
        <v>22</v>
      </c>
      <c r="B50" s="368">
        <v>43</v>
      </c>
      <c r="C50" s="473">
        <v>41422</v>
      </c>
      <c r="D50" s="220" t="s">
        <v>32</v>
      </c>
      <c r="E50" s="79">
        <v>8</v>
      </c>
      <c r="F50" s="80">
        <v>13</v>
      </c>
      <c r="G50" s="80">
        <v>26</v>
      </c>
      <c r="H50" s="80">
        <v>34</v>
      </c>
      <c r="I50" s="80">
        <v>38</v>
      </c>
      <c r="J50" s="80" t="s">
        <v>74</v>
      </c>
      <c r="K50" s="80">
        <v>3</v>
      </c>
      <c r="L50" s="88">
        <v>11</v>
      </c>
      <c r="M50"/>
      <c r="N50"/>
      <c r="O50"/>
      <c r="P50"/>
    </row>
    <row r="51" spans="1:16" ht="15.75" thickBot="1" x14ac:dyDescent="0.3">
      <c r="A51" s="1230"/>
      <c r="B51" s="369">
        <v>44</v>
      </c>
      <c r="C51" s="474">
        <v>41425</v>
      </c>
      <c r="D51" s="225" t="s">
        <v>33</v>
      </c>
      <c r="E51" s="82">
        <v>27</v>
      </c>
      <c r="F51" s="83">
        <v>28</v>
      </c>
      <c r="G51" s="83">
        <v>29</v>
      </c>
      <c r="H51" s="83">
        <v>34</v>
      </c>
      <c r="I51" s="83">
        <v>43</v>
      </c>
      <c r="J51" s="83" t="s">
        <v>74</v>
      </c>
      <c r="K51" s="83">
        <v>5</v>
      </c>
      <c r="L51" s="85">
        <v>10</v>
      </c>
      <c r="M51"/>
      <c r="N51"/>
      <c r="O51"/>
      <c r="P51"/>
    </row>
    <row r="52" spans="1:16" ht="15.75" thickBot="1" x14ac:dyDescent="0.3">
      <c r="A52" s="1230">
        <v>23</v>
      </c>
      <c r="B52" s="368">
        <v>45</v>
      </c>
      <c r="C52" s="473">
        <v>41429</v>
      </c>
      <c r="D52" s="220" t="s">
        <v>32</v>
      </c>
      <c r="E52" s="74">
        <v>31</v>
      </c>
      <c r="F52" s="75">
        <v>33</v>
      </c>
      <c r="G52" s="75">
        <v>34</v>
      </c>
      <c r="H52" s="75">
        <v>37</v>
      </c>
      <c r="I52" s="75">
        <v>40</v>
      </c>
      <c r="J52" s="75" t="s">
        <v>74</v>
      </c>
      <c r="K52" s="75">
        <v>1</v>
      </c>
      <c r="L52" s="91">
        <v>6</v>
      </c>
      <c r="M52"/>
      <c r="N52"/>
      <c r="O52"/>
      <c r="P52"/>
    </row>
    <row r="53" spans="1:16" ht="15.75" thickBot="1" x14ac:dyDescent="0.3">
      <c r="A53" s="1230"/>
      <c r="B53" s="369">
        <v>46</v>
      </c>
      <c r="C53" s="474">
        <v>41432</v>
      </c>
      <c r="D53" s="225" t="s">
        <v>33</v>
      </c>
      <c r="E53" s="76">
        <v>7</v>
      </c>
      <c r="F53" s="77">
        <v>14</v>
      </c>
      <c r="G53" s="77">
        <v>26</v>
      </c>
      <c r="H53" s="77">
        <v>45</v>
      </c>
      <c r="I53" s="77">
        <v>50</v>
      </c>
      <c r="J53" s="77" t="s">
        <v>74</v>
      </c>
      <c r="K53" s="77">
        <v>2</v>
      </c>
      <c r="L53" s="78">
        <v>7</v>
      </c>
      <c r="M53"/>
      <c r="N53"/>
      <c r="O53"/>
      <c r="P53"/>
    </row>
    <row r="54" spans="1:16" ht="15.75" thickBot="1" x14ac:dyDescent="0.3">
      <c r="A54" s="1230">
        <v>24</v>
      </c>
      <c r="B54" s="368">
        <v>47</v>
      </c>
      <c r="C54" s="473">
        <v>41436</v>
      </c>
      <c r="D54" s="220" t="s">
        <v>32</v>
      </c>
      <c r="E54" s="79">
        <v>5</v>
      </c>
      <c r="F54" s="80">
        <v>7</v>
      </c>
      <c r="G54" s="80">
        <v>9</v>
      </c>
      <c r="H54" s="80">
        <v>25</v>
      </c>
      <c r="I54" s="80">
        <v>41</v>
      </c>
      <c r="J54" s="80" t="s">
        <v>74</v>
      </c>
      <c r="K54" s="80">
        <v>1</v>
      </c>
      <c r="L54" s="88">
        <v>5</v>
      </c>
      <c r="M54"/>
      <c r="N54"/>
      <c r="O54"/>
      <c r="P54"/>
    </row>
    <row r="55" spans="1:16" ht="15.75" thickBot="1" x14ac:dyDescent="0.3">
      <c r="A55" s="1230"/>
      <c r="B55" s="369">
        <v>48</v>
      </c>
      <c r="C55" s="474">
        <v>41439</v>
      </c>
      <c r="D55" s="225" t="s">
        <v>33</v>
      </c>
      <c r="E55" s="89">
        <v>10</v>
      </c>
      <c r="F55" s="83">
        <v>25</v>
      </c>
      <c r="G55" s="83">
        <v>41</v>
      </c>
      <c r="H55" s="83">
        <v>47</v>
      </c>
      <c r="I55" s="83">
        <v>48</v>
      </c>
      <c r="J55" s="83" t="s">
        <v>74</v>
      </c>
      <c r="K55" s="84">
        <v>6</v>
      </c>
      <c r="L55" s="85">
        <v>10</v>
      </c>
      <c r="M55"/>
      <c r="N55"/>
      <c r="O55"/>
      <c r="P55"/>
    </row>
    <row r="56" spans="1:16" ht="15.75" thickBot="1" x14ac:dyDescent="0.3">
      <c r="A56" s="1230">
        <v>25</v>
      </c>
      <c r="B56" s="368">
        <v>49</v>
      </c>
      <c r="C56" s="473">
        <v>41443</v>
      </c>
      <c r="D56" s="220" t="s">
        <v>32</v>
      </c>
      <c r="E56" s="74">
        <v>17</v>
      </c>
      <c r="F56" s="75">
        <v>24</v>
      </c>
      <c r="G56" s="75">
        <v>33</v>
      </c>
      <c r="H56" s="75">
        <v>41</v>
      </c>
      <c r="I56" s="75">
        <v>44</v>
      </c>
      <c r="J56" s="75" t="s">
        <v>74</v>
      </c>
      <c r="K56" s="75">
        <v>1</v>
      </c>
      <c r="L56" s="91">
        <v>11</v>
      </c>
      <c r="M56"/>
      <c r="N56"/>
      <c r="O56"/>
      <c r="P56"/>
    </row>
    <row r="57" spans="1:16" ht="15.75" thickBot="1" x14ac:dyDescent="0.3">
      <c r="A57" s="1230"/>
      <c r="B57" s="369">
        <v>50</v>
      </c>
      <c r="C57" s="474">
        <v>41446</v>
      </c>
      <c r="D57" s="225" t="s">
        <v>33</v>
      </c>
      <c r="E57" s="86">
        <v>10</v>
      </c>
      <c r="F57" s="77">
        <v>11</v>
      </c>
      <c r="G57" s="77">
        <v>30</v>
      </c>
      <c r="H57" s="77">
        <v>36</v>
      </c>
      <c r="I57" s="520">
        <v>45</v>
      </c>
      <c r="J57" s="77" t="s">
        <v>74</v>
      </c>
      <c r="K57" s="77">
        <v>1</v>
      </c>
      <c r="L57" s="78">
        <v>2</v>
      </c>
      <c r="M57"/>
      <c r="N57"/>
      <c r="O57"/>
      <c r="P57"/>
    </row>
    <row r="58" spans="1:16" ht="15.75" thickBot="1" x14ac:dyDescent="0.3">
      <c r="A58" s="1230">
        <v>26</v>
      </c>
      <c r="B58" s="368">
        <v>51</v>
      </c>
      <c r="C58" s="473">
        <v>41450</v>
      </c>
      <c r="D58" s="220" t="s">
        <v>32</v>
      </c>
      <c r="E58" s="79">
        <v>4</v>
      </c>
      <c r="F58" s="80">
        <v>5</v>
      </c>
      <c r="G58" s="536">
        <v>13</v>
      </c>
      <c r="H58" s="80">
        <v>27</v>
      </c>
      <c r="I58" s="80">
        <v>35</v>
      </c>
      <c r="J58" s="80" t="s">
        <v>74</v>
      </c>
      <c r="K58" s="80">
        <v>1</v>
      </c>
      <c r="L58" s="535">
        <v>2</v>
      </c>
      <c r="M58"/>
      <c r="N58"/>
      <c r="O58"/>
      <c r="P58"/>
    </row>
    <row r="59" spans="1:16" ht="15.75" thickBot="1" x14ac:dyDescent="0.3">
      <c r="A59" s="1230"/>
      <c r="B59" s="369">
        <v>52</v>
      </c>
      <c r="C59" s="474">
        <v>41453</v>
      </c>
      <c r="D59" s="225" t="s">
        <v>33</v>
      </c>
      <c r="E59" s="82">
        <v>1</v>
      </c>
      <c r="F59" s="83">
        <v>15</v>
      </c>
      <c r="G59" s="83">
        <v>28</v>
      </c>
      <c r="H59" s="83">
        <v>35</v>
      </c>
      <c r="I59" s="83">
        <v>47</v>
      </c>
      <c r="J59" s="83" t="s">
        <v>74</v>
      </c>
      <c r="K59" s="83">
        <v>1</v>
      </c>
      <c r="L59" s="535">
        <v>7</v>
      </c>
      <c r="M59"/>
      <c r="N59"/>
      <c r="O59"/>
      <c r="P59"/>
    </row>
    <row r="60" spans="1:16" ht="15.75" thickBot="1" x14ac:dyDescent="0.3">
      <c r="A60" s="1230">
        <v>27</v>
      </c>
      <c r="B60" s="368">
        <v>53</v>
      </c>
      <c r="C60" s="473">
        <v>41457</v>
      </c>
      <c r="D60" s="220" t="s">
        <v>32</v>
      </c>
      <c r="E60" s="74">
        <v>11</v>
      </c>
      <c r="F60" s="537">
        <v>13</v>
      </c>
      <c r="G60" s="75">
        <v>14</v>
      </c>
      <c r="H60" s="75">
        <v>28</v>
      </c>
      <c r="I60" s="75">
        <v>30</v>
      </c>
      <c r="J60" s="75" t="s">
        <v>74</v>
      </c>
      <c r="K60" s="75">
        <v>4</v>
      </c>
      <c r="L60" s="91">
        <v>5</v>
      </c>
      <c r="M60"/>
      <c r="N60"/>
      <c r="O60"/>
      <c r="P60"/>
    </row>
    <row r="61" spans="1:16" ht="15.75" thickBot="1" x14ac:dyDescent="0.3">
      <c r="A61" s="1230"/>
      <c r="B61" s="369">
        <v>54</v>
      </c>
      <c r="C61" s="474">
        <v>41460</v>
      </c>
      <c r="D61" s="225" t="s">
        <v>33</v>
      </c>
      <c r="E61" s="76">
        <v>4</v>
      </c>
      <c r="F61" s="537">
        <v>12</v>
      </c>
      <c r="G61" s="77">
        <v>15</v>
      </c>
      <c r="H61" s="77">
        <v>28</v>
      </c>
      <c r="I61" s="77">
        <v>33</v>
      </c>
      <c r="J61" s="77" t="s">
        <v>74</v>
      </c>
      <c r="K61" s="77">
        <v>1</v>
      </c>
      <c r="L61" s="78">
        <v>10</v>
      </c>
      <c r="M61"/>
      <c r="N61"/>
      <c r="O61"/>
      <c r="P61"/>
    </row>
    <row r="62" spans="1:16" ht="15.75" thickBot="1" x14ac:dyDescent="0.3">
      <c r="A62" s="1230">
        <v>28</v>
      </c>
      <c r="B62" s="368">
        <v>55</v>
      </c>
      <c r="C62" s="473">
        <v>41464</v>
      </c>
      <c r="D62" s="220" t="s">
        <v>32</v>
      </c>
      <c r="E62" s="79">
        <v>16</v>
      </c>
      <c r="F62" s="80">
        <v>18</v>
      </c>
      <c r="G62" s="80">
        <v>31</v>
      </c>
      <c r="H62" s="80">
        <v>38</v>
      </c>
      <c r="I62" s="80">
        <v>49</v>
      </c>
      <c r="J62" s="80" t="s">
        <v>74</v>
      </c>
      <c r="K62" s="80">
        <v>4</v>
      </c>
      <c r="L62" s="545">
        <v>10</v>
      </c>
      <c r="M62"/>
      <c r="N62"/>
      <c r="O62"/>
      <c r="P62"/>
    </row>
    <row r="63" spans="1:16" ht="15.75" thickBot="1" x14ac:dyDescent="0.3">
      <c r="A63" s="1230"/>
      <c r="B63" s="369">
        <v>56</v>
      </c>
      <c r="C63" s="474">
        <v>41467</v>
      </c>
      <c r="D63" s="225" t="s">
        <v>33</v>
      </c>
      <c r="E63" s="82">
        <v>18</v>
      </c>
      <c r="F63" s="83">
        <v>26</v>
      </c>
      <c r="G63" s="83">
        <v>32</v>
      </c>
      <c r="H63" s="83">
        <v>33</v>
      </c>
      <c r="I63" s="83">
        <v>42</v>
      </c>
      <c r="J63" s="83" t="s">
        <v>74</v>
      </c>
      <c r="K63" s="83">
        <v>2</v>
      </c>
      <c r="L63" s="545">
        <v>3</v>
      </c>
      <c r="M63"/>
      <c r="N63"/>
      <c r="O63"/>
      <c r="P63"/>
    </row>
    <row r="64" spans="1:16" ht="15.75" thickBot="1" x14ac:dyDescent="0.3">
      <c r="A64" s="1230">
        <v>29</v>
      </c>
      <c r="B64" s="368">
        <v>57</v>
      </c>
      <c r="C64" s="473">
        <v>41471</v>
      </c>
      <c r="D64" s="220" t="s">
        <v>32</v>
      </c>
      <c r="E64" s="74">
        <v>19</v>
      </c>
      <c r="F64" s="547">
        <v>23</v>
      </c>
      <c r="G64" s="75">
        <v>34</v>
      </c>
      <c r="H64" s="75">
        <v>47</v>
      </c>
      <c r="I64" s="75">
        <v>50</v>
      </c>
      <c r="J64" s="75" t="s">
        <v>74</v>
      </c>
      <c r="K64" s="75">
        <v>4</v>
      </c>
      <c r="L64" s="546">
        <v>6</v>
      </c>
      <c r="M64"/>
      <c r="N64"/>
      <c r="O64"/>
      <c r="P64"/>
    </row>
    <row r="65" spans="1:16" ht="15.75" thickBot="1" x14ac:dyDescent="0.3">
      <c r="A65" s="1230"/>
      <c r="B65" s="369">
        <v>58</v>
      </c>
      <c r="C65" s="474">
        <v>41474</v>
      </c>
      <c r="D65" s="225" t="s">
        <v>33</v>
      </c>
      <c r="E65" s="547">
        <v>13</v>
      </c>
      <c r="F65" s="77">
        <v>16</v>
      </c>
      <c r="G65" s="77">
        <v>24</v>
      </c>
      <c r="H65" s="77">
        <v>26</v>
      </c>
      <c r="I65" s="94">
        <v>35</v>
      </c>
      <c r="J65" s="77" t="s">
        <v>74</v>
      </c>
      <c r="K65" s="77">
        <v>2</v>
      </c>
      <c r="L65" s="546">
        <v>5</v>
      </c>
      <c r="M65"/>
      <c r="N65"/>
      <c r="O65"/>
      <c r="P65"/>
    </row>
    <row r="66" spans="1:16" ht="15.75" thickBot="1" x14ac:dyDescent="0.3">
      <c r="A66" s="1230">
        <v>30</v>
      </c>
      <c r="B66" s="368">
        <v>59</v>
      </c>
      <c r="C66" s="473">
        <v>41478</v>
      </c>
      <c r="D66" s="220" t="s">
        <v>32</v>
      </c>
      <c r="E66" s="96">
        <v>14</v>
      </c>
      <c r="F66" s="80">
        <v>15</v>
      </c>
      <c r="G66" s="80">
        <v>16</v>
      </c>
      <c r="H66" s="80">
        <v>19</v>
      </c>
      <c r="I66" s="80">
        <v>44</v>
      </c>
      <c r="J66" s="80" t="s">
        <v>74</v>
      </c>
      <c r="K66" s="80">
        <v>4</v>
      </c>
      <c r="L66" s="81">
        <v>5</v>
      </c>
      <c r="M66"/>
      <c r="N66"/>
      <c r="O66"/>
      <c r="P66"/>
    </row>
    <row r="67" spans="1:16" ht="15.75" thickBot="1" x14ac:dyDescent="0.3">
      <c r="A67" s="1230"/>
      <c r="B67" s="369">
        <v>60</v>
      </c>
      <c r="C67" s="474">
        <v>41481</v>
      </c>
      <c r="D67" s="225" t="s">
        <v>33</v>
      </c>
      <c r="E67" s="547">
        <v>12</v>
      </c>
      <c r="F67" s="547">
        <v>23</v>
      </c>
      <c r="G67" s="83">
        <v>29</v>
      </c>
      <c r="H67" s="83">
        <v>38</v>
      </c>
      <c r="I67" s="84">
        <v>49</v>
      </c>
      <c r="J67" s="83" t="s">
        <v>74</v>
      </c>
      <c r="K67" s="547">
        <v>3</v>
      </c>
      <c r="L67" s="547">
        <v>4</v>
      </c>
      <c r="M67"/>
      <c r="N67"/>
      <c r="O67"/>
      <c r="P67"/>
    </row>
    <row r="68" spans="1:16" ht="15.75" thickBot="1" x14ac:dyDescent="0.3">
      <c r="A68" s="1230">
        <v>31</v>
      </c>
      <c r="B68" s="368">
        <v>61</v>
      </c>
      <c r="C68" s="473">
        <v>41485</v>
      </c>
      <c r="D68" s="220" t="s">
        <v>32</v>
      </c>
      <c r="E68" s="93">
        <v>3</v>
      </c>
      <c r="F68" s="75">
        <v>4</v>
      </c>
      <c r="G68" s="75">
        <v>11</v>
      </c>
      <c r="H68" s="75">
        <v>14</v>
      </c>
      <c r="I68" s="90">
        <v>43</v>
      </c>
      <c r="J68" s="75" t="s">
        <v>74</v>
      </c>
      <c r="K68" s="75">
        <v>1</v>
      </c>
      <c r="L68" s="550">
        <v>6</v>
      </c>
      <c r="M68"/>
      <c r="N68"/>
      <c r="O68"/>
      <c r="P68"/>
    </row>
    <row r="69" spans="1:16" ht="15.75" thickBot="1" x14ac:dyDescent="0.3">
      <c r="A69" s="1230"/>
      <c r="B69" s="369">
        <v>62</v>
      </c>
      <c r="C69" s="474">
        <v>41488</v>
      </c>
      <c r="D69" s="225" t="s">
        <v>33</v>
      </c>
      <c r="E69" s="86">
        <v>21</v>
      </c>
      <c r="F69" s="77">
        <v>36</v>
      </c>
      <c r="G69" s="77">
        <v>37</v>
      </c>
      <c r="H69" s="77">
        <v>42</v>
      </c>
      <c r="I69" s="94">
        <v>48</v>
      </c>
      <c r="J69" s="77" t="s">
        <v>74</v>
      </c>
      <c r="K69" s="553">
        <v>4</v>
      </c>
      <c r="L69" s="554">
        <v>7</v>
      </c>
      <c r="M69"/>
      <c r="N69"/>
      <c r="O69"/>
      <c r="P69"/>
    </row>
    <row r="70" spans="1:16" ht="15.75" thickBot="1" x14ac:dyDescent="0.3">
      <c r="A70" s="1230">
        <v>32</v>
      </c>
      <c r="B70" s="368">
        <v>63</v>
      </c>
      <c r="C70" s="473">
        <v>41492</v>
      </c>
      <c r="D70" s="220" t="s">
        <v>32</v>
      </c>
      <c r="E70" s="96">
        <v>16</v>
      </c>
      <c r="F70" s="80">
        <v>17</v>
      </c>
      <c r="G70" s="80">
        <v>31</v>
      </c>
      <c r="H70" s="80">
        <v>47</v>
      </c>
      <c r="I70" s="87">
        <v>49</v>
      </c>
      <c r="J70" s="80" t="s">
        <v>74</v>
      </c>
      <c r="K70" s="87">
        <v>3</v>
      </c>
      <c r="L70" s="81">
        <v>11</v>
      </c>
      <c r="M70"/>
      <c r="N70"/>
      <c r="O70"/>
      <c r="P70"/>
    </row>
    <row r="71" spans="1:16" ht="15.75" thickBot="1" x14ac:dyDescent="0.3">
      <c r="A71" s="1230"/>
      <c r="B71" s="369">
        <v>64</v>
      </c>
      <c r="C71" s="474">
        <v>41495</v>
      </c>
      <c r="D71" s="225" t="s">
        <v>33</v>
      </c>
      <c r="E71" s="89">
        <v>4</v>
      </c>
      <c r="F71" s="83">
        <v>7</v>
      </c>
      <c r="G71" s="83">
        <v>9</v>
      </c>
      <c r="H71" s="564">
        <v>23</v>
      </c>
      <c r="I71" s="84">
        <v>24</v>
      </c>
      <c r="J71" s="83" t="s">
        <v>74</v>
      </c>
      <c r="K71" s="565">
        <v>8</v>
      </c>
      <c r="L71" s="566">
        <v>9</v>
      </c>
      <c r="M71"/>
      <c r="N71"/>
      <c r="O71"/>
      <c r="P71"/>
    </row>
    <row r="72" spans="1:16" ht="15.75" thickBot="1" x14ac:dyDescent="0.3">
      <c r="A72" s="1230">
        <v>33</v>
      </c>
      <c r="B72" s="368">
        <v>65</v>
      </c>
      <c r="C72" s="473">
        <v>41499</v>
      </c>
      <c r="D72" s="220" t="s">
        <v>32</v>
      </c>
      <c r="E72" s="93">
        <v>5</v>
      </c>
      <c r="F72" s="75">
        <v>17</v>
      </c>
      <c r="G72" s="75">
        <v>20</v>
      </c>
      <c r="H72" s="75">
        <v>47</v>
      </c>
      <c r="I72" s="90">
        <v>50</v>
      </c>
      <c r="J72" s="75" t="s">
        <v>74</v>
      </c>
      <c r="K72" s="75">
        <v>1</v>
      </c>
      <c r="L72" s="71">
        <v>4</v>
      </c>
      <c r="M72"/>
      <c r="N72"/>
      <c r="O72"/>
      <c r="P72"/>
    </row>
    <row r="73" spans="1:16" ht="15.75" thickBot="1" x14ac:dyDescent="0.3">
      <c r="A73" s="1230"/>
      <c r="B73" s="369">
        <v>66</v>
      </c>
      <c r="C73" s="474">
        <v>41502</v>
      </c>
      <c r="D73" s="225" t="s">
        <v>33</v>
      </c>
      <c r="E73" s="86">
        <v>20</v>
      </c>
      <c r="F73" s="77">
        <v>24</v>
      </c>
      <c r="G73" s="77">
        <v>27</v>
      </c>
      <c r="H73" s="77">
        <v>37</v>
      </c>
      <c r="I73" s="94">
        <v>39</v>
      </c>
      <c r="J73" s="77" t="s">
        <v>74</v>
      </c>
      <c r="K73" s="553">
        <v>5</v>
      </c>
      <c r="L73" s="95">
        <v>10</v>
      </c>
      <c r="M73"/>
      <c r="N73"/>
      <c r="O73"/>
      <c r="P73"/>
    </row>
    <row r="74" spans="1:16" ht="15.75" thickBot="1" x14ac:dyDescent="0.3">
      <c r="A74" s="1230">
        <v>34</v>
      </c>
      <c r="B74" s="368">
        <v>67</v>
      </c>
      <c r="C74" s="473">
        <v>41506</v>
      </c>
      <c r="D74" s="220" t="s">
        <v>32</v>
      </c>
      <c r="E74" s="96">
        <v>5</v>
      </c>
      <c r="F74" s="80">
        <v>11</v>
      </c>
      <c r="G74" s="80">
        <v>42</v>
      </c>
      <c r="H74" s="80">
        <v>49</v>
      </c>
      <c r="I74" s="87">
        <v>50</v>
      </c>
      <c r="J74" s="80" t="s">
        <v>74</v>
      </c>
      <c r="K74" s="80">
        <v>8</v>
      </c>
      <c r="L74" s="81">
        <v>11</v>
      </c>
      <c r="M74"/>
      <c r="N74"/>
      <c r="O74"/>
      <c r="P74"/>
    </row>
    <row r="75" spans="1:16" ht="15.75" thickBot="1" x14ac:dyDescent="0.3">
      <c r="A75" s="1230"/>
      <c r="B75" s="369">
        <v>68</v>
      </c>
      <c r="C75" s="474">
        <v>41509</v>
      </c>
      <c r="D75" s="225" t="s">
        <v>33</v>
      </c>
      <c r="E75" s="89">
        <v>1</v>
      </c>
      <c r="F75" s="83">
        <v>6</v>
      </c>
      <c r="G75" s="83">
        <v>26</v>
      </c>
      <c r="H75" s="83">
        <v>30</v>
      </c>
      <c r="I75" s="84">
        <v>37</v>
      </c>
      <c r="J75" s="83" t="s">
        <v>74</v>
      </c>
      <c r="K75" s="570">
        <v>5</v>
      </c>
      <c r="L75" s="571">
        <v>8</v>
      </c>
      <c r="M75"/>
      <c r="N75"/>
      <c r="O75"/>
      <c r="P75"/>
    </row>
    <row r="76" spans="1:16" ht="15.75" thickBot="1" x14ac:dyDescent="0.3">
      <c r="A76" s="1230">
        <v>35</v>
      </c>
      <c r="B76" s="368">
        <v>69</v>
      </c>
      <c r="C76" s="473">
        <v>41513</v>
      </c>
      <c r="D76" s="220" t="s">
        <v>32</v>
      </c>
      <c r="E76" s="93">
        <v>7</v>
      </c>
      <c r="F76" s="75">
        <v>30</v>
      </c>
      <c r="G76" s="75">
        <v>38</v>
      </c>
      <c r="H76" s="75">
        <v>40</v>
      </c>
      <c r="I76" s="90">
        <v>43</v>
      </c>
      <c r="J76" s="75" t="s">
        <v>74</v>
      </c>
      <c r="K76" s="547">
        <v>2</v>
      </c>
      <c r="L76" s="572">
        <v>6</v>
      </c>
      <c r="M76"/>
      <c r="N76"/>
      <c r="O76"/>
      <c r="P76"/>
    </row>
    <row r="77" spans="1:16" ht="15.75" thickBot="1" x14ac:dyDescent="0.3">
      <c r="A77" s="1230"/>
      <c r="B77" s="369">
        <v>70</v>
      </c>
      <c r="C77" s="474">
        <v>41516</v>
      </c>
      <c r="D77" s="225" t="s">
        <v>33</v>
      </c>
      <c r="E77" s="86">
        <v>2</v>
      </c>
      <c r="F77" s="77">
        <v>7</v>
      </c>
      <c r="G77" s="77">
        <v>25</v>
      </c>
      <c r="H77" s="77">
        <v>36</v>
      </c>
      <c r="I77" s="553">
        <v>45</v>
      </c>
      <c r="J77" s="77" t="s">
        <v>74</v>
      </c>
      <c r="K77" s="553">
        <v>5</v>
      </c>
      <c r="L77" s="554">
        <v>9</v>
      </c>
      <c r="M77"/>
      <c r="N77"/>
      <c r="O77"/>
      <c r="P77"/>
    </row>
    <row r="78" spans="1:16" ht="15.75" thickBot="1" x14ac:dyDescent="0.3">
      <c r="A78" s="1230">
        <v>36</v>
      </c>
      <c r="B78" s="368">
        <v>71</v>
      </c>
      <c r="C78" s="473">
        <v>41520</v>
      </c>
      <c r="D78" s="220" t="s">
        <v>32</v>
      </c>
      <c r="E78" s="96">
        <v>5</v>
      </c>
      <c r="F78" s="80">
        <v>9</v>
      </c>
      <c r="G78" s="80">
        <v>16</v>
      </c>
      <c r="H78" s="80">
        <v>18</v>
      </c>
      <c r="I78" s="87">
        <v>42</v>
      </c>
      <c r="J78" s="80" t="s">
        <v>74</v>
      </c>
      <c r="K78" s="80">
        <v>7</v>
      </c>
      <c r="L78" s="81">
        <v>9</v>
      </c>
      <c r="M78"/>
      <c r="N78"/>
      <c r="O78"/>
      <c r="P78"/>
    </row>
    <row r="79" spans="1:16" ht="15.75" thickBot="1" x14ac:dyDescent="0.3">
      <c r="A79" s="1230"/>
      <c r="B79" s="369">
        <v>72</v>
      </c>
      <c r="C79" s="474">
        <v>41523</v>
      </c>
      <c r="D79" s="225" t="s">
        <v>33</v>
      </c>
      <c r="E79" s="89">
        <v>11</v>
      </c>
      <c r="F79" s="565">
        <v>23</v>
      </c>
      <c r="G79" s="83">
        <v>25</v>
      </c>
      <c r="H79" s="83">
        <v>32</v>
      </c>
      <c r="I79" s="84">
        <v>37</v>
      </c>
      <c r="J79" s="83" t="s">
        <v>74</v>
      </c>
      <c r="K79" s="565">
        <v>4</v>
      </c>
      <c r="L79" s="566">
        <v>7</v>
      </c>
      <c r="M79"/>
      <c r="N79"/>
      <c r="O79"/>
      <c r="P79"/>
    </row>
    <row r="80" spans="1:16" ht="15.75" thickBot="1" x14ac:dyDescent="0.3">
      <c r="A80" s="1230">
        <v>37</v>
      </c>
      <c r="B80" s="368">
        <v>73</v>
      </c>
      <c r="C80" s="473">
        <v>41527</v>
      </c>
      <c r="D80" s="220" t="s">
        <v>32</v>
      </c>
      <c r="E80" s="93">
        <v>7</v>
      </c>
      <c r="F80" s="75">
        <v>11</v>
      </c>
      <c r="G80" s="75">
        <v>14</v>
      </c>
      <c r="H80" s="75">
        <v>28</v>
      </c>
      <c r="I80" s="90">
        <v>30</v>
      </c>
      <c r="J80" s="75" t="s">
        <v>74</v>
      </c>
      <c r="K80" s="573">
        <v>2</v>
      </c>
      <c r="L80" s="572">
        <v>10</v>
      </c>
      <c r="M80"/>
      <c r="N80"/>
      <c r="O80"/>
      <c r="P80"/>
    </row>
    <row r="81" spans="1:16" ht="15.75" thickBot="1" x14ac:dyDescent="0.3">
      <c r="A81" s="1230"/>
      <c r="B81" s="369">
        <v>74</v>
      </c>
      <c r="C81" s="474">
        <v>41530</v>
      </c>
      <c r="D81" s="225" t="s">
        <v>33</v>
      </c>
      <c r="E81" s="86">
        <v>4</v>
      </c>
      <c r="F81" s="77">
        <v>6</v>
      </c>
      <c r="G81" s="77">
        <v>14</v>
      </c>
      <c r="H81" s="77">
        <v>27</v>
      </c>
      <c r="I81" s="94">
        <v>33</v>
      </c>
      <c r="J81" s="77" t="s">
        <v>74</v>
      </c>
      <c r="K81" s="574">
        <v>5</v>
      </c>
      <c r="L81" s="95">
        <v>10</v>
      </c>
      <c r="M81"/>
      <c r="N81"/>
      <c r="O81"/>
      <c r="P81"/>
    </row>
    <row r="82" spans="1:16" ht="15.75" thickBot="1" x14ac:dyDescent="0.3">
      <c r="A82" s="1230">
        <v>38</v>
      </c>
      <c r="B82" s="368">
        <v>75</v>
      </c>
      <c r="C82" s="473">
        <v>41534</v>
      </c>
      <c r="D82" s="220" t="s">
        <v>32</v>
      </c>
      <c r="E82" s="585">
        <v>13</v>
      </c>
      <c r="F82" s="80">
        <v>17</v>
      </c>
      <c r="G82" s="80">
        <v>21</v>
      </c>
      <c r="H82" s="80">
        <v>42</v>
      </c>
      <c r="I82" s="87">
        <v>44</v>
      </c>
      <c r="J82" s="80" t="s">
        <v>74</v>
      </c>
      <c r="K82" s="87">
        <v>9</v>
      </c>
      <c r="L82" s="81">
        <v>11</v>
      </c>
      <c r="M82"/>
      <c r="N82"/>
      <c r="O82"/>
      <c r="P82"/>
    </row>
    <row r="83" spans="1:16" ht="15.75" thickBot="1" x14ac:dyDescent="0.3">
      <c r="A83" s="1230"/>
      <c r="B83" s="369">
        <v>76</v>
      </c>
      <c r="C83" s="474">
        <v>41537</v>
      </c>
      <c r="D83" s="225" t="s">
        <v>33</v>
      </c>
      <c r="E83" s="89">
        <v>5</v>
      </c>
      <c r="F83" s="83">
        <v>11</v>
      </c>
      <c r="G83" s="83">
        <v>35</v>
      </c>
      <c r="H83" s="83">
        <v>38</v>
      </c>
      <c r="I83" s="587">
        <v>45</v>
      </c>
      <c r="J83" s="83" t="s">
        <v>74</v>
      </c>
      <c r="K83" s="84">
        <v>2</v>
      </c>
      <c r="L83" s="586">
        <v>3</v>
      </c>
      <c r="M83"/>
      <c r="N83"/>
      <c r="O83"/>
      <c r="P83"/>
    </row>
    <row r="84" spans="1:16" ht="15.75" thickBot="1" x14ac:dyDescent="0.3">
      <c r="A84" s="1230">
        <v>39</v>
      </c>
      <c r="B84" s="368">
        <v>77</v>
      </c>
      <c r="C84" s="473">
        <v>41541</v>
      </c>
      <c r="D84" s="220" t="s">
        <v>32</v>
      </c>
      <c r="E84" s="93">
        <v>10</v>
      </c>
      <c r="F84" s="75">
        <v>20</v>
      </c>
      <c r="G84" s="75">
        <v>26</v>
      </c>
      <c r="H84" s="75">
        <v>28</v>
      </c>
      <c r="I84" s="90">
        <v>43</v>
      </c>
      <c r="J84" s="75" t="s">
        <v>74</v>
      </c>
      <c r="K84" s="75">
        <v>9</v>
      </c>
      <c r="L84" s="71">
        <v>11</v>
      </c>
      <c r="M84"/>
      <c r="N84"/>
      <c r="O84"/>
      <c r="P84"/>
    </row>
    <row r="85" spans="1:16" ht="15.75" thickBot="1" x14ac:dyDescent="0.3">
      <c r="A85" s="1230"/>
      <c r="B85" s="369">
        <v>78</v>
      </c>
      <c r="C85" s="474">
        <v>41544</v>
      </c>
      <c r="D85" s="225" t="s">
        <v>33</v>
      </c>
      <c r="E85" s="86">
        <v>11</v>
      </c>
      <c r="F85" s="77">
        <v>15</v>
      </c>
      <c r="G85" s="77">
        <v>38</v>
      </c>
      <c r="H85" s="77">
        <v>41</v>
      </c>
      <c r="I85" s="94">
        <v>43</v>
      </c>
      <c r="J85" s="77" t="s">
        <v>74</v>
      </c>
      <c r="K85" s="94">
        <v>2</v>
      </c>
      <c r="L85" s="95">
        <v>6</v>
      </c>
      <c r="M85"/>
      <c r="N85"/>
      <c r="O85"/>
      <c r="P85"/>
    </row>
    <row r="86" spans="1:16" ht="15.75" thickBot="1" x14ac:dyDescent="0.3">
      <c r="A86" s="1230">
        <v>40</v>
      </c>
      <c r="B86" s="368">
        <v>79</v>
      </c>
      <c r="C86" s="473">
        <v>41548</v>
      </c>
      <c r="D86" s="220" t="s">
        <v>32</v>
      </c>
      <c r="E86" s="79">
        <v>19</v>
      </c>
      <c r="F86" s="590">
        <v>23</v>
      </c>
      <c r="G86" s="80">
        <v>25</v>
      </c>
      <c r="H86" s="80">
        <v>44</v>
      </c>
      <c r="I86" s="80">
        <v>48</v>
      </c>
      <c r="J86" s="80" t="s">
        <v>74</v>
      </c>
      <c r="K86" s="80">
        <v>8</v>
      </c>
      <c r="L86" s="81">
        <v>9</v>
      </c>
      <c r="M86"/>
      <c r="N86"/>
      <c r="O86"/>
      <c r="P86"/>
    </row>
    <row r="87" spans="1:16" ht="15.75" thickBot="1" x14ac:dyDescent="0.3">
      <c r="A87" s="1230"/>
      <c r="B87" s="369">
        <v>80</v>
      </c>
      <c r="C87" s="474">
        <v>41551</v>
      </c>
      <c r="D87" s="225" t="s">
        <v>33</v>
      </c>
      <c r="E87" s="82">
        <v>6</v>
      </c>
      <c r="F87" s="83">
        <v>20</v>
      </c>
      <c r="G87" s="83">
        <v>24</v>
      </c>
      <c r="H87" s="83">
        <v>35</v>
      </c>
      <c r="I87" s="83">
        <v>50</v>
      </c>
      <c r="J87" s="83" t="s">
        <v>74</v>
      </c>
      <c r="K87" s="591">
        <v>5</v>
      </c>
      <c r="L87" s="92">
        <v>10</v>
      </c>
      <c r="M87"/>
      <c r="N87"/>
      <c r="O87"/>
      <c r="P87"/>
    </row>
    <row r="88" spans="1:16" ht="15.75" thickBot="1" x14ac:dyDescent="0.3">
      <c r="A88" s="1230">
        <v>41</v>
      </c>
      <c r="B88" s="368">
        <v>81</v>
      </c>
      <c r="C88" s="473">
        <v>41555</v>
      </c>
      <c r="D88" s="220" t="s">
        <v>32</v>
      </c>
      <c r="E88" s="592">
        <v>23</v>
      </c>
      <c r="F88" s="75">
        <v>24</v>
      </c>
      <c r="G88" s="75">
        <v>26</v>
      </c>
      <c r="H88" s="75">
        <v>33</v>
      </c>
      <c r="I88" s="75">
        <v>42</v>
      </c>
      <c r="J88" s="75" t="s">
        <v>74</v>
      </c>
      <c r="K88" s="75">
        <v>3</v>
      </c>
      <c r="L88" s="91">
        <v>5</v>
      </c>
      <c r="M88"/>
      <c r="N88"/>
      <c r="O88"/>
      <c r="P88"/>
    </row>
    <row r="89" spans="1:16" ht="15.75" thickBot="1" x14ac:dyDescent="0.3">
      <c r="A89" s="1230"/>
      <c r="B89" s="369">
        <v>82</v>
      </c>
      <c r="C89" s="474">
        <v>41558</v>
      </c>
      <c r="D89" s="225" t="s">
        <v>33</v>
      </c>
      <c r="E89" s="76">
        <v>6</v>
      </c>
      <c r="F89" s="593">
        <v>12</v>
      </c>
      <c r="G89" s="77">
        <v>17</v>
      </c>
      <c r="H89" s="593">
        <v>23</v>
      </c>
      <c r="I89" s="77">
        <v>43</v>
      </c>
      <c r="J89" s="77" t="s">
        <v>74</v>
      </c>
      <c r="K89" s="594">
        <v>5</v>
      </c>
      <c r="L89" s="595">
        <v>9</v>
      </c>
      <c r="M89"/>
      <c r="N89"/>
      <c r="O89"/>
      <c r="P89"/>
    </row>
    <row r="90" spans="1:16" ht="15.75" thickBot="1" x14ac:dyDescent="0.3">
      <c r="A90" s="1230">
        <v>42</v>
      </c>
      <c r="B90" s="368">
        <v>83</v>
      </c>
      <c r="C90" s="473">
        <v>41562</v>
      </c>
      <c r="D90" s="220" t="s">
        <v>32</v>
      </c>
      <c r="E90" s="79">
        <v>18</v>
      </c>
      <c r="F90" s="80">
        <v>27</v>
      </c>
      <c r="G90" s="80">
        <v>39</v>
      </c>
      <c r="H90" s="80">
        <v>43</v>
      </c>
      <c r="I90" s="80">
        <v>47</v>
      </c>
      <c r="J90" s="80" t="s">
        <v>74</v>
      </c>
      <c r="K90" s="80">
        <v>4</v>
      </c>
      <c r="L90" s="88">
        <v>7</v>
      </c>
      <c r="M90"/>
      <c r="N90"/>
      <c r="O90"/>
      <c r="P90"/>
    </row>
    <row r="91" spans="1:16" ht="15.75" thickBot="1" x14ac:dyDescent="0.3">
      <c r="A91" s="1230"/>
      <c r="B91" s="369">
        <v>84</v>
      </c>
      <c r="C91" s="474">
        <v>41565</v>
      </c>
      <c r="D91" s="225" t="s">
        <v>33</v>
      </c>
      <c r="E91" s="82">
        <v>5</v>
      </c>
      <c r="F91" s="83">
        <v>25</v>
      </c>
      <c r="G91" s="83">
        <v>36</v>
      </c>
      <c r="H91" s="83">
        <v>46</v>
      </c>
      <c r="I91" s="83">
        <v>47</v>
      </c>
      <c r="J91" s="83" t="s">
        <v>74</v>
      </c>
      <c r="K91" s="83">
        <v>2</v>
      </c>
      <c r="L91" s="85">
        <v>6</v>
      </c>
      <c r="M91"/>
      <c r="N91"/>
      <c r="O91"/>
      <c r="P91"/>
    </row>
    <row r="92" spans="1:16" ht="15.75" thickBot="1" x14ac:dyDescent="0.3">
      <c r="A92" s="1230">
        <v>43</v>
      </c>
      <c r="B92" s="368">
        <v>85</v>
      </c>
      <c r="C92" s="473">
        <v>41569</v>
      </c>
      <c r="D92" s="220" t="s">
        <v>32</v>
      </c>
      <c r="E92" s="74">
        <v>29</v>
      </c>
      <c r="F92" s="75">
        <v>33</v>
      </c>
      <c r="G92" s="75">
        <v>39</v>
      </c>
      <c r="H92" s="75">
        <v>41</v>
      </c>
      <c r="I92" s="75">
        <v>44</v>
      </c>
      <c r="J92" s="75" t="s">
        <v>74</v>
      </c>
      <c r="K92" s="75">
        <v>9</v>
      </c>
      <c r="L92" s="91">
        <v>11</v>
      </c>
      <c r="M92"/>
      <c r="N92"/>
      <c r="O92"/>
      <c r="P92"/>
    </row>
    <row r="93" spans="1:16" ht="15.75" thickBot="1" x14ac:dyDescent="0.3">
      <c r="A93" s="1230"/>
      <c r="B93" s="369">
        <v>86</v>
      </c>
      <c r="C93" s="474">
        <v>41572</v>
      </c>
      <c r="D93" s="225" t="s">
        <v>33</v>
      </c>
      <c r="E93" s="76">
        <v>2</v>
      </c>
      <c r="F93" s="77">
        <v>3</v>
      </c>
      <c r="G93" s="77">
        <v>10</v>
      </c>
      <c r="H93" s="77">
        <v>31</v>
      </c>
      <c r="I93" s="77">
        <v>38</v>
      </c>
      <c r="J93" s="77" t="s">
        <v>74</v>
      </c>
      <c r="K93" s="77">
        <v>6</v>
      </c>
      <c r="L93" s="78">
        <v>10</v>
      </c>
      <c r="M93"/>
      <c r="N93"/>
      <c r="O93"/>
      <c r="P93"/>
    </row>
    <row r="94" spans="1:16" ht="15.75" thickBot="1" x14ac:dyDescent="0.3">
      <c r="A94" s="1230">
        <v>44</v>
      </c>
      <c r="B94" s="368">
        <v>87</v>
      </c>
      <c r="C94" s="473">
        <v>41576</v>
      </c>
      <c r="D94" s="220" t="s">
        <v>32</v>
      </c>
      <c r="E94" s="79">
        <v>9</v>
      </c>
      <c r="F94" s="80">
        <v>10</v>
      </c>
      <c r="G94" s="80">
        <v>30</v>
      </c>
      <c r="H94" s="80">
        <v>21</v>
      </c>
      <c r="I94" s="80">
        <v>37</v>
      </c>
      <c r="J94" s="80" t="s">
        <v>74</v>
      </c>
      <c r="K94" s="598">
        <v>2</v>
      </c>
      <c r="L94" s="545">
        <v>6</v>
      </c>
      <c r="M94"/>
      <c r="N94"/>
      <c r="O94"/>
      <c r="P94"/>
    </row>
    <row r="95" spans="1:16" ht="15.75" thickBot="1" x14ac:dyDescent="0.3">
      <c r="A95" s="1230"/>
      <c r="B95" s="369">
        <v>88</v>
      </c>
      <c r="C95" s="474">
        <v>41579</v>
      </c>
      <c r="D95" s="225" t="s">
        <v>33</v>
      </c>
      <c r="E95" s="82">
        <v>7</v>
      </c>
      <c r="F95" s="83">
        <v>19</v>
      </c>
      <c r="G95" s="83">
        <v>29</v>
      </c>
      <c r="H95" s="83">
        <v>30</v>
      </c>
      <c r="I95" s="83">
        <v>33</v>
      </c>
      <c r="J95" s="83" t="s">
        <v>74</v>
      </c>
      <c r="K95" s="599">
        <v>3</v>
      </c>
      <c r="L95" s="600">
        <v>8</v>
      </c>
      <c r="M95"/>
      <c r="N95"/>
      <c r="O95"/>
      <c r="P95"/>
    </row>
    <row r="96" spans="1:16" ht="15.75" thickBot="1" x14ac:dyDescent="0.3">
      <c r="A96" s="1230">
        <v>45</v>
      </c>
      <c r="B96" s="368">
        <v>89</v>
      </c>
      <c r="C96" s="473">
        <v>41583</v>
      </c>
      <c r="D96" s="220" t="s">
        <v>32</v>
      </c>
      <c r="E96" s="74">
        <v>6</v>
      </c>
      <c r="F96" s="547">
        <v>12</v>
      </c>
      <c r="G96" s="547">
        <v>13</v>
      </c>
      <c r="H96" s="75">
        <v>35</v>
      </c>
      <c r="I96" s="75">
        <v>38</v>
      </c>
      <c r="J96" s="75" t="s">
        <v>74</v>
      </c>
      <c r="K96" s="547">
        <v>2</v>
      </c>
      <c r="L96" s="91">
        <v>3</v>
      </c>
      <c r="M96"/>
      <c r="N96"/>
      <c r="O96"/>
      <c r="P96"/>
    </row>
    <row r="97" spans="1:16" ht="15.75" thickBot="1" x14ac:dyDescent="0.3">
      <c r="A97" s="1230"/>
      <c r="B97" s="369">
        <v>90</v>
      </c>
      <c r="C97" s="474">
        <v>41586</v>
      </c>
      <c r="D97" s="225" t="s">
        <v>33</v>
      </c>
      <c r="E97" s="76">
        <v>20</v>
      </c>
      <c r="F97" s="77">
        <v>28</v>
      </c>
      <c r="G97" s="77">
        <v>35</v>
      </c>
      <c r="H97" s="77">
        <v>42</v>
      </c>
      <c r="I97" s="77">
        <v>43</v>
      </c>
      <c r="J97" s="77" t="s">
        <v>74</v>
      </c>
      <c r="K97" s="601">
        <v>8</v>
      </c>
      <c r="L97" s="78">
        <v>10</v>
      </c>
      <c r="M97"/>
      <c r="N97"/>
      <c r="O97"/>
      <c r="P97"/>
    </row>
    <row r="98" spans="1:16" ht="15.75" thickBot="1" x14ac:dyDescent="0.3">
      <c r="A98" s="1230">
        <v>46</v>
      </c>
      <c r="B98" s="368">
        <v>91</v>
      </c>
      <c r="C98" s="473">
        <v>41590</v>
      </c>
      <c r="D98" s="220" t="s">
        <v>32</v>
      </c>
      <c r="E98" s="79">
        <v>14</v>
      </c>
      <c r="F98" s="80">
        <v>29</v>
      </c>
      <c r="G98" s="80">
        <v>37</v>
      </c>
      <c r="H98" s="80">
        <v>40</v>
      </c>
      <c r="I98" s="80">
        <v>48</v>
      </c>
      <c r="J98" s="80" t="s">
        <v>74</v>
      </c>
      <c r="K98" s="598">
        <v>2</v>
      </c>
      <c r="L98" s="88">
        <v>11</v>
      </c>
      <c r="M98"/>
      <c r="N98"/>
      <c r="O98"/>
      <c r="P98"/>
    </row>
    <row r="99" spans="1:16" ht="15.75" thickBot="1" x14ac:dyDescent="0.3">
      <c r="A99" s="1230"/>
      <c r="B99" s="369">
        <v>92</v>
      </c>
      <c r="C99" s="474">
        <v>41593</v>
      </c>
      <c r="D99" s="225" t="s">
        <v>33</v>
      </c>
      <c r="E99" s="82">
        <v>3</v>
      </c>
      <c r="F99" s="599">
        <v>13</v>
      </c>
      <c r="G99" s="83">
        <v>15</v>
      </c>
      <c r="H99" s="83">
        <v>29</v>
      </c>
      <c r="I99" s="83">
        <v>42</v>
      </c>
      <c r="J99" s="83" t="s">
        <v>74</v>
      </c>
      <c r="K99" s="83">
        <v>1</v>
      </c>
      <c r="L99" s="600">
        <v>4</v>
      </c>
      <c r="M99"/>
      <c r="N99"/>
      <c r="O99"/>
      <c r="P99"/>
    </row>
    <row r="100" spans="1:16" ht="15.75" thickBot="1" x14ac:dyDescent="0.3">
      <c r="A100" s="1230">
        <v>47</v>
      </c>
      <c r="B100" s="368">
        <v>93</v>
      </c>
      <c r="C100" s="473">
        <v>41597</v>
      </c>
      <c r="D100" s="220" t="s">
        <v>32</v>
      </c>
      <c r="E100" s="74">
        <v>14</v>
      </c>
      <c r="F100" s="75">
        <v>15</v>
      </c>
      <c r="G100" s="75">
        <v>19</v>
      </c>
      <c r="H100" s="75">
        <v>36</v>
      </c>
      <c r="I100" s="547">
        <v>45</v>
      </c>
      <c r="J100" s="75" t="s">
        <v>74</v>
      </c>
      <c r="K100" s="75">
        <v>1</v>
      </c>
      <c r="L100" s="546">
        <v>10</v>
      </c>
      <c r="M100"/>
      <c r="N100"/>
      <c r="O100"/>
      <c r="P100"/>
    </row>
    <row r="101" spans="1:16" ht="15.75" thickBot="1" x14ac:dyDescent="0.3">
      <c r="A101" s="1230"/>
      <c r="B101" s="369">
        <v>94</v>
      </c>
      <c r="C101" s="474">
        <v>41600</v>
      </c>
      <c r="D101" s="225" t="s">
        <v>33</v>
      </c>
      <c r="E101" s="603">
        <v>13</v>
      </c>
      <c r="F101" s="77">
        <v>25</v>
      </c>
      <c r="G101" s="77">
        <v>26</v>
      </c>
      <c r="H101" s="77">
        <v>40</v>
      </c>
      <c r="I101" s="77">
        <v>50</v>
      </c>
      <c r="J101" s="77" t="s">
        <v>74</v>
      </c>
      <c r="K101" s="601">
        <v>8</v>
      </c>
      <c r="L101" s="602">
        <v>9</v>
      </c>
      <c r="M101"/>
      <c r="N101"/>
      <c r="O101"/>
      <c r="P101"/>
    </row>
    <row r="102" spans="1:16" ht="15.75" thickBot="1" x14ac:dyDescent="0.3">
      <c r="A102" s="1230">
        <v>48</v>
      </c>
      <c r="B102" s="368">
        <v>95</v>
      </c>
      <c r="C102" s="473">
        <v>41604</v>
      </c>
      <c r="D102" s="220" t="s">
        <v>32</v>
      </c>
      <c r="E102" s="79">
        <v>19</v>
      </c>
      <c r="F102" s="598">
        <v>23</v>
      </c>
      <c r="G102" s="80">
        <v>27</v>
      </c>
      <c r="H102" s="80">
        <v>42</v>
      </c>
      <c r="I102" s="80">
        <v>44</v>
      </c>
      <c r="J102" s="80" t="s">
        <v>74</v>
      </c>
      <c r="K102" s="80">
        <v>3</v>
      </c>
      <c r="L102" s="88">
        <v>5</v>
      </c>
      <c r="M102"/>
      <c r="N102"/>
      <c r="O102"/>
      <c r="P102"/>
    </row>
    <row r="103" spans="1:16" ht="15.75" thickBot="1" x14ac:dyDescent="0.3">
      <c r="A103" s="1230"/>
      <c r="B103" s="369">
        <v>96</v>
      </c>
      <c r="C103" s="522">
        <v>41607</v>
      </c>
      <c r="D103" s="225" t="s">
        <v>33</v>
      </c>
      <c r="E103" s="82">
        <v>2</v>
      </c>
      <c r="F103" s="83">
        <v>7</v>
      </c>
      <c r="G103" s="83">
        <v>10</v>
      </c>
      <c r="H103" s="83">
        <v>23</v>
      </c>
      <c r="I103" s="83">
        <v>43</v>
      </c>
      <c r="J103" s="83" t="s">
        <v>74</v>
      </c>
      <c r="K103" s="83">
        <v>4</v>
      </c>
      <c r="L103" s="85">
        <v>7</v>
      </c>
      <c r="M103"/>
      <c r="N103"/>
      <c r="O103"/>
      <c r="P103"/>
    </row>
    <row r="104" spans="1:16" ht="15.75" thickBot="1" x14ac:dyDescent="0.3">
      <c r="A104" s="1230">
        <v>49</v>
      </c>
      <c r="B104" s="368">
        <v>97</v>
      </c>
      <c r="C104" s="474">
        <v>41611</v>
      </c>
      <c r="D104" s="220" t="s">
        <v>32</v>
      </c>
      <c r="E104" s="74">
        <v>6</v>
      </c>
      <c r="F104" s="547">
        <v>13</v>
      </c>
      <c r="G104" s="75">
        <v>15</v>
      </c>
      <c r="H104" s="75">
        <v>29</v>
      </c>
      <c r="I104" s="75">
        <v>32</v>
      </c>
      <c r="J104" s="75" t="s">
        <v>74</v>
      </c>
      <c r="K104" s="547">
        <v>2</v>
      </c>
      <c r="L104" s="91">
        <v>9</v>
      </c>
      <c r="M104"/>
      <c r="N104"/>
      <c r="O104"/>
      <c r="P104"/>
    </row>
    <row r="105" spans="1:16" ht="15.75" thickBot="1" x14ac:dyDescent="0.3">
      <c r="A105" s="1230"/>
      <c r="B105" s="369">
        <v>98</v>
      </c>
      <c r="C105" s="522">
        <v>41614</v>
      </c>
      <c r="D105" s="225" t="s">
        <v>33</v>
      </c>
      <c r="E105" s="76">
        <v>1</v>
      </c>
      <c r="F105" s="77">
        <v>2</v>
      </c>
      <c r="G105" s="77">
        <v>18</v>
      </c>
      <c r="H105" s="77">
        <v>31</v>
      </c>
      <c r="I105" s="77">
        <v>36</v>
      </c>
      <c r="J105" s="77" t="s">
        <v>74</v>
      </c>
      <c r="K105" s="601">
        <v>7</v>
      </c>
      <c r="L105" s="78">
        <v>10</v>
      </c>
      <c r="M105"/>
      <c r="N105"/>
      <c r="O105"/>
      <c r="P105"/>
    </row>
    <row r="106" spans="1:16" ht="15.75" thickBot="1" x14ac:dyDescent="0.3">
      <c r="A106" s="1230">
        <v>50</v>
      </c>
      <c r="B106" s="368">
        <v>99</v>
      </c>
      <c r="C106" s="474">
        <v>41618</v>
      </c>
      <c r="D106" s="220" t="s">
        <v>32</v>
      </c>
      <c r="E106" s="79">
        <v>6</v>
      </c>
      <c r="F106" s="80">
        <v>24</v>
      </c>
      <c r="G106" s="80">
        <v>35</v>
      </c>
      <c r="H106" s="80">
        <v>49</v>
      </c>
      <c r="I106" s="80">
        <v>50</v>
      </c>
      <c r="J106" s="80" t="s">
        <v>74</v>
      </c>
      <c r="K106" s="80">
        <v>1</v>
      </c>
      <c r="L106" s="88">
        <v>7</v>
      </c>
      <c r="M106"/>
      <c r="N106"/>
      <c r="O106"/>
      <c r="P106"/>
    </row>
    <row r="107" spans="1:16" ht="15.75" thickBot="1" x14ac:dyDescent="0.3">
      <c r="A107" s="1230"/>
      <c r="B107" s="369">
        <v>100</v>
      </c>
      <c r="C107" s="522">
        <v>41621</v>
      </c>
      <c r="D107" s="225" t="s">
        <v>33</v>
      </c>
      <c r="E107" s="82">
        <v>1</v>
      </c>
      <c r="F107" s="83">
        <v>22</v>
      </c>
      <c r="G107" s="599">
        <v>23</v>
      </c>
      <c r="H107" s="83">
        <v>24</v>
      </c>
      <c r="I107" s="83">
        <v>31</v>
      </c>
      <c r="J107" s="83" t="s">
        <v>74</v>
      </c>
      <c r="K107" s="83">
        <v>6</v>
      </c>
      <c r="L107" s="85">
        <v>11</v>
      </c>
      <c r="M107"/>
      <c r="N107"/>
      <c r="O107"/>
      <c r="P107"/>
    </row>
    <row r="108" spans="1:16" ht="15.75" thickBot="1" x14ac:dyDescent="0.3">
      <c r="A108" s="1230">
        <v>51</v>
      </c>
      <c r="B108" s="368">
        <v>101</v>
      </c>
      <c r="C108" s="474">
        <v>41625</v>
      </c>
      <c r="D108" s="220" t="s">
        <v>32</v>
      </c>
      <c r="E108" s="74">
        <v>6</v>
      </c>
      <c r="F108" s="547">
        <v>8</v>
      </c>
      <c r="G108" s="75">
        <v>27</v>
      </c>
      <c r="H108" s="75">
        <v>37</v>
      </c>
      <c r="I108" s="75">
        <v>41</v>
      </c>
      <c r="J108" s="75" t="s">
        <v>74</v>
      </c>
      <c r="K108" s="75">
        <v>7</v>
      </c>
      <c r="L108" s="546">
        <v>10</v>
      </c>
      <c r="M108"/>
      <c r="N108"/>
      <c r="O108"/>
      <c r="P108"/>
    </row>
    <row r="109" spans="1:16" ht="15.75" thickBot="1" x14ac:dyDescent="0.3">
      <c r="A109" s="1230"/>
      <c r="B109" s="369">
        <v>102</v>
      </c>
      <c r="C109" s="522">
        <v>41628</v>
      </c>
      <c r="D109" s="225" t="s">
        <v>33</v>
      </c>
      <c r="E109" s="76">
        <v>12</v>
      </c>
      <c r="F109" s="77">
        <v>13</v>
      </c>
      <c r="G109" s="77">
        <v>17</v>
      </c>
      <c r="H109" s="77">
        <v>22</v>
      </c>
      <c r="I109" s="77">
        <v>43</v>
      </c>
      <c r="J109" s="77" t="s">
        <v>74</v>
      </c>
      <c r="K109" s="77">
        <v>3</v>
      </c>
      <c r="L109" s="78">
        <v>10</v>
      </c>
      <c r="M109"/>
      <c r="N109"/>
      <c r="O109"/>
      <c r="P109"/>
    </row>
    <row r="110" spans="1:16" ht="15.75" thickBot="1" x14ac:dyDescent="0.3">
      <c r="A110" s="1230">
        <v>52</v>
      </c>
      <c r="B110" s="368">
        <v>103</v>
      </c>
      <c r="C110" s="474">
        <v>41632</v>
      </c>
      <c r="D110" s="220" t="s">
        <v>32</v>
      </c>
      <c r="E110" s="74">
        <v>5</v>
      </c>
      <c r="F110" s="75">
        <v>19</v>
      </c>
      <c r="G110" s="75">
        <v>31</v>
      </c>
      <c r="H110" s="75">
        <v>43</v>
      </c>
      <c r="I110" s="75">
        <v>50</v>
      </c>
      <c r="J110" s="75" t="s">
        <v>74</v>
      </c>
      <c r="K110" s="547">
        <v>2</v>
      </c>
      <c r="L110" s="546">
        <v>6</v>
      </c>
      <c r="M110"/>
      <c r="N110"/>
      <c r="O110"/>
      <c r="P110"/>
    </row>
    <row r="111" spans="1:16" ht="15.75" thickBot="1" x14ac:dyDescent="0.3">
      <c r="A111" s="1230"/>
      <c r="B111" s="369">
        <v>104</v>
      </c>
      <c r="C111" s="474">
        <v>41635</v>
      </c>
      <c r="D111" s="241" t="s">
        <v>33</v>
      </c>
      <c r="E111" s="76">
        <v>1</v>
      </c>
      <c r="F111" s="77">
        <v>6</v>
      </c>
      <c r="G111" s="601">
        <v>13</v>
      </c>
      <c r="H111" s="77">
        <v>22</v>
      </c>
      <c r="I111" s="77">
        <v>28</v>
      </c>
      <c r="J111" s="77" t="s">
        <v>74</v>
      </c>
      <c r="K111" s="601">
        <v>5</v>
      </c>
      <c r="L111" s="78">
        <v>10</v>
      </c>
      <c r="M111"/>
      <c r="N111"/>
      <c r="O111"/>
      <c r="P111"/>
    </row>
    <row r="112" spans="1:16" ht="15.75" thickBot="1" x14ac:dyDescent="0.3">
      <c r="A112" s="458">
        <v>53</v>
      </c>
      <c r="B112" s="458">
        <v>105</v>
      </c>
      <c r="C112" s="521">
        <v>41639</v>
      </c>
      <c r="D112" s="475" t="s">
        <v>32</v>
      </c>
      <c r="E112" s="695">
        <v>13</v>
      </c>
      <c r="F112" s="476">
        <v>20</v>
      </c>
      <c r="G112" s="476">
        <v>24</v>
      </c>
      <c r="H112" s="476">
        <v>29</v>
      </c>
      <c r="I112" s="476">
        <v>45</v>
      </c>
      <c r="J112" s="476" t="s">
        <v>74</v>
      </c>
      <c r="K112" s="476">
        <v>3</v>
      </c>
      <c r="L112" s="477">
        <v>7</v>
      </c>
    </row>
    <row r="113" customFormat="1" x14ac:dyDescent="0.25"/>
  </sheetData>
  <mergeCells count="55">
    <mergeCell ref="A110:A111"/>
    <mergeCell ref="A98:A99"/>
    <mergeCell ref="A100:A101"/>
    <mergeCell ref="A102:A103"/>
    <mergeCell ref="A104:A105"/>
    <mergeCell ref="A106:A107"/>
    <mergeCell ref="A108:A109"/>
    <mergeCell ref="A96:A97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72:A73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48:A49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24:A25"/>
    <mergeCell ref="D1:I1"/>
    <mergeCell ref="K1:Q1"/>
    <mergeCell ref="E7:L7"/>
    <mergeCell ref="A8:A9"/>
    <mergeCell ref="A10:A11"/>
    <mergeCell ref="A12:A13"/>
    <mergeCell ref="A14:A15"/>
    <mergeCell ref="A16:A17"/>
    <mergeCell ref="A18:A19"/>
    <mergeCell ref="A20:A21"/>
    <mergeCell ref="A22:A23"/>
  </mergeCells>
  <conditionalFormatting sqref="E8:E12 E14 E22:E33 E35:E38 E42 E86:E91 E40 E46 E48 E50:E54 E56 E58:E64 E16:E19">
    <cfRule type="cellIs" dxfId="93" priority="1" stopIfTrue="1" operator="equal">
      <formula>$D$1</formula>
    </cfRule>
  </conditionalFormatting>
  <pageMargins left="0.75" right="0.75" top="1" bottom="1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5"/>
  <sheetViews>
    <sheetView workbookViewId="0">
      <selection activeCell="BB17" sqref="BB17"/>
    </sheetView>
  </sheetViews>
  <sheetFormatPr defaultColWidth="11.42578125" defaultRowHeight="15" x14ac:dyDescent="0.25"/>
  <cols>
    <col min="2" max="51" width="3.140625" customWidth="1"/>
  </cols>
  <sheetData>
    <row r="1" spans="1:51" x14ac:dyDescent="0.25">
      <c r="A1" t="s">
        <v>323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</row>
    <row r="2" spans="1:51" x14ac:dyDescent="0.25">
      <c r="B2">
        <f>COUNTIF('Apostas 2013'!$E$8:$I$112,B1)</f>
        <v>12</v>
      </c>
      <c r="C2">
        <f>COUNTIF('Apostas 2013'!$E$8:$I$112,C1)</f>
        <v>8</v>
      </c>
      <c r="D2">
        <f>COUNTIF('Apostas 2013'!$E$8:$I$112,D1)</f>
        <v>7</v>
      </c>
      <c r="E2">
        <f>COUNTIF('Apostas 2013'!$E$8:$I$112,E1)</f>
        <v>13</v>
      </c>
      <c r="F2">
        <f>COUNTIF('Apostas 2013'!$E$8:$I$112,F1)</f>
        <v>12</v>
      </c>
      <c r="G2">
        <f>COUNTIF('Apostas 2013'!$E$8:$I$112,G1)</f>
        <v>11</v>
      </c>
      <c r="H2">
        <f>COUNTIF('Apostas 2013'!$E$8:$I$112,H1)</f>
        <v>13</v>
      </c>
      <c r="I2">
        <f>COUNTIF('Apostas 2013'!$E$8:$I$112,I1)</f>
        <v>7</v>
      </c>
      <c r="J2">
        <f>COUNTIF('Apostas 2013'!$E$8:$I$112,J1)</f>
        <v>6</v>
      </c>
      <c r="K2">
        <f>COUNTIF('Apostas 2013'!$E$8:$I$112,K1)</f>
        <v>12</v>
      </c>
      <c r="L2">
        <f>COUNTIF('Apostas 2013'!$E$8:$I$112,L1)</f>
        <v>14</v>
      </c>
      <c r="M2">
        <f>COUNTIF('Apostas 2013'!$E$8:$I$112,M1)</f>
        <v>9</v>
      </c>
      <c r="N2">
        <f>COUNTIF('Apostas 2013'!$E$8:$I$112,N1)</f>
        <v>16</v>
      </c>
      <c r="O2">
        <f>COUNTIF('Apostas 2013'!$E$8:$I$112,O1)</f>
        <v>10</v>
      </c>
      <c r="P2">
        <f>COUNTIF('Apostas 2013'!$E$8:$I$112,P1)</f>
        <v>11</v>
      </c>
      <c r="Q2">
        <f>COUNTIF('Apostas 2013'!$E$8:$I$112,Q1)</f>
        <v>9</v>
      </c>
      <c r="R2">
        <f>COUNTIF('Apostas 2013'!$E$8:$I$112,R1)</f>
        <v>10</v>
      </c>
      <c r="S2">
        <f>COUNTIF('Apostas 2013'!$E$8:$I$112,S1)</f>
        <v>6</v>
      </c>
      <c r="T2">
        <f>COUNTIF('Apostas 2013'!$E$8:$I$112,T1)</f>
        <v>10</v>
      </c>
      <c r="U2">
        <f>COUNTIF('Apostas 2013'!$E$8:$I$112,U1)</f>
        <v>9</v>
      </c>
      <c r="V2">
        <f>COUNTIF('Apostas 2013'!$E$8:$I$112,V1)</f>
        <v>5</v>
      </c>
      <c r="W2">
        <f>COUNTIF('Apostas 2013'!$E$8:$I$112,W1)</f>
        <v>11</v>
      </c>
      <c r="X2">
        <f>COUNTIF('Apostas 2013'!$E$8:$I$112,X1)</f>
        <v>11</v>
      </c>
      <c r="Y2">
        <f>COUNTIF('Apostas 2013'!$E$8:$I$112,Y1)</f>
        <v>13</v>
      </c>
      <c r="Z2">
        <f>COUNTIF('Apostas 2013'!$E$8:$I$112,Z1)</f>
        <v>11</v>
      </c>
      <c r="AA2">
        <f>COUNTIF('Apostas 2013'!$E$8:$I$112,AA1)</f>
        <v>12</v>
      </c>
      <c r="AB2">
        <f>COUNTIF('Apostas 2013'!$E$8:$I$112,AB1)</f>
        <v>13</v>
      </c>
      <c r="AC2">
        <f>COUNTIF('Apostas 2013'!$E$8:$I$112,AC1)</f>
        <v>16</v>
      </c>
      <c r="AD2">
        <f>COUNTIF('Apostas 2013'!$E$8:$I$112,AD1)</f>
        <v>12</v>
      </c>
      <c r="AE2">
        <f>COUNTIF('Apostas 2013'!$E$8:$I$112,AE1)</f>
        <v>12</v>
      </c>
      <c r="AF2">
        <f>COUNTIF('Apostas 2013'!$E$8:$I$112,AF1)</f>
        <v>10</v>
      </c>
      <c r="AG2">
        <f>COUNTIF('Apostas 2013'!$E$8:$I$112,AG1)</f>
        <v>7</v>
      </c>
      <c r="AH2">
        <f>COUNTIF('Apostas 2013'!$E$8:$I$112,AH1)</f>
        <v>10</v>
      </c>
      <c r="AI2">
        <f>COUNTIF('Apostas 2013'!$E$8:$I$112,AI1)</f>
        <v>8</v>
      </c>
      <c r="AJ2">
        <f>COUNTIF('Apostas 2013'!$E$8:$I$112,AJ1)</f>
        <v>11</v>
      </c>
      <c r="AK2">
        <f>COUNTIF('Apostas 2013'!$E$8:$I$112,AK1)</f>
        <v>12</v>
      </c>
      <c r="AL2">
        <f>COUNTIF('Apostas 2013'!$E$8:$I$112,AL1)</f>
        <v>13</v>
      </c>
      <c r="AM2">
        <f>COUNTIF('Apostas 2013'!$E$8:$I$112,AM1)</f>
        <v>12</v>
      </c>
      <c r="AN2">
        <f>COUNTIF('Apostas 2013'!$E$8:$I$112,AN1)</f>
        <v>8</v>
      </c>
      <c r="AO2">
        <f>COUNTIF('Apostas 2013'!$E$8:$I$112,AO1)</f>
        <v>10</v>
      </c>
      <c r="AP2">
        <f>COUNTIF('Apostas 2013'!$E$8:$I$112,AP1)</f>
        <v>9</v>
      </c>
      <c r="AQ2">
        <f>COUNTIF('Apostas 2013'!$E$8:$I$112,AQ1)</f>
        <v>16</v>
      </c>
      <c r="AR2">
        <f>COUNTIF('Apostas 2013'!$E$8:$I$112,AR1)</f>
        <v>14</v>
      </c>
      <c r="AS2">
        <f>COUNTIF('Apostas 2013'!$E$8:$I$112,AS1)</f>
        <v>13</v>
      </c>
      <c r="AT2">
        <f>COUNTIF('Apostas 2013'!$E$8:$I$112,AT1)</f>
        <v>10</v>
      </c>
      <c r="AU2">
        <f>COUNTIF('Apostas 2013'!$E$8:$I$112,AU1)</f>
        <v>3</v>
      </c>
      <c r="AV2">
        <f>COUNTIF('Apostas 2013'!$E$8:$I$112,AV1)</f>
        <v>9</v>
      </c>
      <c r="AW2">
        <f>COUNTIF('Apostas 2013'!$E$8:$I$112,AW1)</f>
        <v>8</v>
      </c>
      <c r="AX2">
        <f>COUNTIF('Apostas 2013'!$E$8:$I$112,AX1)</f>
        <v>8</v>
      </c>
      <c r="AY2">
        <f>COUNTIF('Apostas 2013'!$E$8:$I$112,AY1)</f>
        <v>13</v>
      </c>
    </row>
    <row r="4" spans="1:51" x14ac:dyDescent="0.25">
      <c r="A4" t="s">
        <v>31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</row>
    <row r="5" spans="1:51" x14ac:dyDescent="0.25">
      <c r="B5">
        <f>COUNTIF('Apostas 2013'!$K$8:$L$112,B4)</f>
        <v>18</v>
      </c>
      <c r="C5">
        <f>COUNTIF('Apostas 2013'!$K$8:$L$112,C4)</f>
        <v>24</v>
      </c>
      <c r="D5">
        <f>COUNTIF('Apostas 2013'!$K$8:$L$112,D4)</f>
        <v>16</v>
      </c>
      <c r="E5">
        <f>COUNTIF('Apostas 2013'!$K$8:$L$112,E4)</f>
        <v>22</v>
      </c>
      <c r="F5">
        <f>COUNTIF('Apostas 2013'!$K$8:$L$112,F4)</f>
        <v>23</v>
      </c>
      <c r="G5">
        <f>COUNTIF('Apostas 2013'!$K$8:$L$112,G4)</f>
        <v>18</v>
      </c>
      <c r="H5">
        <f>COUNTIF('Apostas 2013'!$K$8:$L$112,H4)</f>
        <v>17</v>
      </c>
      <c r="I5">
        <f>COUNTIF('Apostas 2013'!$K$8:$L$112,I4)</f>
        <v>12</v>
      </c>
      <c r="J5">
        <f>COUNTIF('Apostas 2013'!$K$8:$L$112,J4)</f>
        <v>21</v>
      </c>
      <c r="K5">
        <f>COUNTIF('Apostas 2013'!$K$8:$L$112,K4)</f>
        <v>21</v>
      </c>
      <c r="L5">
        <f>COUNTIF('Apostas 2013'!$K$8:$L$112,L4)</f>
        <v>18</v>
      </c>
    </row>
  </sheetData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Y5"/>
  <sheetViews>
    <sheetView workbookViewId="0">
      <selection activeCell="BD11" sqref="BD11"/>
    </sheetView>
  </sheetViews>
  <sheetFormatPr defaultColWidth="11.42578125" defaultRowHeight="15" x14ac:dyDescent="0.25"/>
  <cols>
    <col min="2" max="51" width="3.140625" customWidth="1"/>
  </cols>
  <sheetData>
    <row r="1" spans="1:51" x14ac:dyDescent="0.25">
      <c r="A1" t="s">
        <v>323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</row>
    <row r="2" spans="1:51" x14ac:dyDescent="0.25">
      <c r="B2">
        <f>COUNTIF('Apostas 2014'!$E$8:$I$112,B1)</f>
        <v>10</v>
      </c>
      <c r="C2">
        <f>COUNTIF('Apostas 2014'!$E$8:$I$112,C1)</f>
        <v>8</v>
      </c>
      <c r="D2">
        <f>COUNTIF('Apostas 2014'!$E$8:$I$112,D1)</f>
        <v>14</v>
      </c>
      <c r="E2">
        <f>COUNTIF('Apostas 2014'!$E$8:$I$112,E1)</f>
        <v>15</v>
      </c>
      <c r="F2">
        <f>COUNTIF('Apostas 2014'!$E$8:$I$112,F1)</f>
        <v>13</v>
      </c>
      <c r="G2">
        <f>COUNTIF('Apostas 2014'!$E$8:$I$112,G1)</f>
        <v>8</v>
      </c>
      <c r="H2">
        <f>COUNTIF('Apostas 2014'!$E$8:$I$112,H1)</f>
        <v>10</v>
      </c>
      <c r="I2">
        <f>COUNTIF('Apostas 2014'!$E$8:$I$112,I1)</f>
        <v>10</v>
      </c>
      <c r="J2">
        <f>COUNTIF('Apostas 2014'!$E$8:$I$112,J1)</f>
        <v>6</v>
      </c>
      <c r="K2">
        <f>COUNTIF('Apostas 2014'!$E$8:$I$112,K1)</f>
        <v>9</v>
      </c>
      <c r="L2">
        <f>COUNTIF('Apostas 2014'!$E$8:$I$112,L1)</f>
        <v>5</v>
      </c>
      <c r="M2">
        <f>COUNTIF('Apostas 2014'!$E$8:$I$112,M1)</f>
        <v>7</v>
      </c>
      <c r="N2">
        <f>COUNTIF('Apostas 2014'!$E$8:$I$112,N1)</f>
        <v>17</v>
      </c>
      <c r="O2">
        <f>COUNTIF('Apostas 2014'!$E$8:$I$112,O1)</f>
        <v>3</v>
      </c>
      <c r="P2">
        <f>COUNTIF('Apostas 2014'!$E$8:$I$112,P1)</f>
        <v>11</v>
      </c>
      <c r="Q2">
        <f>COUNTIF('Apostas 2014'!$E$8:$I$112,Q1)</f>
        <v>5</v>
      </c>
      <c r="R2">
        <f>COUNTIF('Apostas 2014'!$E$8:$I$112,R1)</f>
        <v>9</v>
      </c>
      <c r="S2">
        <f>COUNTIF('Apostas 2014'!$E$8:$I$112,S1)</f>
        <v>13</v>
      </c>
      <c r="T2">
        <f>COUNTIF('Apostas 2014'!$E$8:$I$112,T1)</f>
        <v>11</v>
      </c>
      <c r="U2">
        <f>COUNTIF('Apostas 2014'!$E$8:$I$112,U1)</f>
        <v>10</v>
      </c>
      <c r="V2">
        <f>COUNTIF('Apostas 2014'!$E$8:$I$112,V1)</f>
        <v>13</v>
      </c>
      <c r="W2">
        <f>COUNTIF('Apostas 2014'!$E$8:$I$112,W1)</f>
        <v>7</v>
      </c>
      <c r="X2">
        <f>COUNTIF('Apostas 2014'!$E$8:$I$112,X1)</f>
        <v>12</v>
      </c>
      <c r="Y2">
        <f>COUNTIF('Apostas 2014'!$E$8:$I$112,Y1)</f>
        <v>11</v>
      </c>
      <c r="Z2">
        <f>COUNTIF('Apostas 2014'!$E$8:$I$112,Z1)</f>
        <v>14</v>
      </c>
      <c r="AA2">
        <f>COUNTIF('Apostas 2014'!$E$8:$I$112,AA1)</f>
        <v>14</v>
      </c>
      <c r="AB2">
        <f>COUNTIF('Apostas 2014'!$E$8:$I$112,AB1)</f>
        <v>13</v>
      </c>
      <c r="AC2">
        <f>COUNTIF('Apostas 2014'!$E$8:$I$112,AC1)</f>
        <v>10</v>
      </c>
      <c r="AD2">
        <f>COUNTIF('Apostas 2014'!$E$8:$I$112,AD1)</f>
        <v>10</v>
      </c>
      <c r="AE2">
        <f>COUNTIF('Apostas 2014'!$E$8:$I$112,AE1)</f>
        <v>10</v>
      </c>
      <c r="AF2">
        <f>COUNTIF('Apostas 2014'!$E$8:$I$112,AF1)</f>
        <v>12</v>
      </c>
      <c r="AG2">
        <f>COUNTIF('Apostas 2014'!$E$8:$I$112,AG1)</f>
        <v>11</v>
      </c>
      <c r="AH2">
        <f>COUNTIF('Apostas 2014'!$E$8:$I$112,AH1)</f>
        <v>13</v>
      </c>
      <c r="AI2">
        <f>COUNTIF('Apostas 2014'!$E$8:$I$112,AI1)</f>
        <v>9</v>
      </c>
      <c r="AJ2">
        <f>COUNTIF('Apostas 2014'!$E$8:$I$112,AJ1)</f>
        <v>12</v>
      </c>
      <c r="AK2">
        <f>COUNTIF('Apostas 2014'!$E$8:$I$112,AK1)</f>
        <v>8</v>
      </c>
      <c r="AL2">
        <f>COUNTIF('Apostas 2014'!$E$8:$I$112,AL1)</f>
        <v>10</v>
      </c>
      <c r="AM2">
        <f>COUNTIF('Apostas 2014'!$E$8:$I$112,AM1)</f>
        <v>15</v>
      </c>
      <c r="AN2">
        <f>COUNTIF('Apostas 2014'!$E$8:$I$112,AN1)</f>
        <v>12</v>
      </c>
      <c r="AO2">
        <f>COUNTIF('Apostas 2014'!$E$8:$I$112,AO1)</f>
        <v>8</v>
      </c>
      <c r="AP2">
        <f>COUNTIF('Apostas 2014'!$E$8:$I$112,AP1)</f>
        <v>7</v>
      </c>
      <c r="AQ2">
        <f>COUNTIF('Apostas 2014'!$E$8:$I$112,AQ1)</f>
        <v>12</v>
      </c>
      <c r="AR2">
        <f>COUNTIF('Apostas 2014'!$E$8:$I$112,AR1)</f>
        <v>8</v>
      </c>
      <c r="AS2">
        <f>COUNTIF('Apostas 2014'!$E$8:$I$112,AS1)</f>
        <v>12</v>
      </c>
      <c r="AT2">
        <f>COUNTIF('Apostas 2014'!$E$8:$I$112,AT1)</f>
        <v>11</v>
      </c>
      <c r="AU2">
        <f>COUNTIF('Apostas 2014'!$E$8:$I$112,AU1)</f>
        <v>10</v>
      </c>
      <c r="AV2">
        <f>COUNTIF('Apostas 2014'!$E$8:$I$112,AV1)</f>
        <v>12</v>
      </c>
      <c r="AW2">
        <f>COUNTIF('Apostas 2014'!$E$8:$I$112,AW1)</f>
        <v>11</v>
      </c>
      <c r="AX2">
        <f>COUNTIF('Apostas 2014'!$E$8:$I$112,AX1)</f>
        <v>10</v>
      </c>
      <c r="AY2">
        <f>COUNTIF('Apostas 2014'!$E$8:$I$112,AY1)</f>
        <v>9</v>
      </c>
    </row>
    <row r="4" spans="1:51" x14ac:dyDescent="0.25">
      <c r="A4" t="s">
        <v>31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</row>
    <row r="5" spans="1:51" x14ac:dyDescent="0.25">
      <c r="B5">
        <f>COUNTIF('Apostas 2014'!$K$8:$L$112,B4)</f>
        <v>22</v>
      </c>
      <c r="C5">
        <f>COUNTIF('Apostas 2014'!$K$8:$L$112,C4)</f>
        <v>17</v>
      </c>
      <c r="D5">
        <f>COUNTIF('Apostas 2014'!$K$8:$L$112,D4)</f>
        <v>17</v>
      </c>
      <c r="E5">
        <f>COUNTIF('Apostas 2014'!$K$8:$L$112,E4)</f>
        <v>17</v>
      </c>
      <c r="F5">
        <f>COUNTIF('Apostas 2014'!$K$8:$L$112,F4)</f>
        <v>20</v>
      </c>
      <c r="G5">
        <f>COUNTIF('Apostas 2014'!$K$8:$L$112,G4)</f>
        <v>12</v>
      </c>
      <c r="H5">
        <f>COUNTIF('Apostas 2014'!$K$8:$L$112,H4)</f>
        <v>19</v>
      </c>
      <c r="I5">
        <f>COUNTIF('Apostas 2014'!$K$8:$L$112,I4)</f>
        <v>21</v>
      </c>
      <c r="J5">
        <f>COUNTIF('Apostas 2014'!$K$8:$L$112,J4)</f>
        <v>19</v>
      </c>
      <c r="K5">
        <f>COUNTIF('Apostas 2014'!$K$8:$L$112,K4)</f>
        <v>23</v>
      </c>
      <c r="L5">
        <f>COUNTIF('Apostas 2014'!$K$8:$L$112,L4)</f>
        <v>21</v>
      </c>
    </row>
  </sheetData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1:DN39"/>
  <sheetViews>
    <sheetView zoomScale="80" zoomScaleNormal="80" zoomScalePageLayoutView="80" workbookViewId="0">
      <pane xSplit="1" topLeftCell="B1" activePane="topRight" state="frozen"/>
      <selection activeCell="A2" sqref="A2"/>
      <selection pane="topRight" activeCell="AD4" sqref="AD4"/>
    </sheetView>
  </sheetViews>
  <sheetFormatPr defaultColWidth="8.5703125" defaultRowHeight="15" x14ac:dyDescent="0.25"/>
  <cols>
    <col min="1" max="1" width="16.5703125" customWidth="1"/>
    <col min="2" max="100" width="3.42578125" customWidth="1"/>
    <col min="101" max="101" width="4" customWidth="1"/>
    <col min="102" max="102" width="3.5703125" customWidth="1"/>
    <col min="103" max="103" width="4.42578125" customWidth="1"/>
    <col min="104" max="104" width="4.140625" customWidth="1"/>
    <col min="105" max="105" width="4" customWidth="1"/>
    <col min="106" max="106" width="9.42578125" style="16" bestFit="1" customWidth="1"/>
    <col min="107" max="107" width="12.42578125" bestFit="1" customWidth="1"/>
    <col min="108" max="108" width="11.140625" customWidth="1"/>
    <col min="109" max="109" width="5.42578125" customWidth="1"/>
    <col min="110" max="110" width="10.140625" bestFit="1" customWidth="1"/>
    <col min="111" max="111" width="11.140625" customWidth="1"/>
    <col min="112" max="112" width="14.42578125" customWidth="1"/>
    <col min="113" max="113" width="11.5703125" bestFit="1" customWidth="1"/>
    <col min="114" max="114" width="10.140625" bestFit="1" customWidth="1"/>
  </cols>
  <sheetData>
    <row r="1" spans="1:118" ht="27.75" thickBot="1" x14ac:dyDescent="0.4">
      <c r="A1" s="1031" t="s">
        <v>714</v>
      </c>
      <c r="B1" s="1032"/>
      <c r="C1" s="1032"/>
      <c r="D1" s="1032"/>
      <c r="E1" s="1032"/>
      <c r="F1" s="1032"/>
      <c r="G1" s="1032"/>
      <c r="H1" s="1032"/>
      <c r="I1" s="1032"/>
      <c r="J1" s="1032"/>
      <c r="K1" s="1032"/>
      <c r="L1" s="1032"/>
      <c r="M1" s="1032"/>
      <c r="N1" s="1032"/>
      <c r="O1" s="1032"/>
      <c r="P1" s="1032"/>
      <c r="Q1" s="1032"/>
      <c r="R1" s="1032"/>
      <c r="S1" s="1032"/>
      <c r="T1" s="1032"/>
      <c r="U1" s="1032"/>
      <c r="V1" s="1032"/>
      <c r="W1" s="1032"/>
      <c r="X1" s="1032"/>
      <c r="Y1" s="1032"/>
      <c r="Z1" s="1032"/>
      <c r="AA1" s="1032"/>
      <c r="AB1" s="1032"/>
      <c r="AC1" s="1032"/>
      <c r="AD1" s="1032"/>
      <c r="AE1" s="1032"/>
      <c r="AF1" s="1032"/>
      <c r="AG1" s="1032"/>
      <c r="AH1" s="1032"/>
      <c r="AI1" s="1032"/>
      <c r="AJ1" s="1032"/>
      <c r="AK1" s="1032"/>
      <c r="AL1" s="1032"/>
      <c r="AM1" s="1032"/>
      <c r="AN1" s="1032"/>
      <c r="AO1" s="1032"/>
      <c r="AP1" s="1032"/>
      <c r="AQ1" s="1032"/>
      <c r="AR1" s="1032"/>
      <c r="AS1" s="1032"/>
      <c r="AT1" s="1032"/>
      <c r="AU1" s="1032"/>
      <c r="AV1" s="1032"/>
      <c r="AW1" s="1032"/>
      <c r="AX1" s="1032"/>
      <c r="AY1" s="1032"/>
      <c r="AZ1" s="1032"/>
      <c r="BA1" s="1032"/>
      <c r="BB1" s="1032"/>
      <c r="BC1" s="1032"/>
      <c r="BD1" s="1032"/>
      <c r="BE1" s="1032"/>
      <c r="BF1" s="1032"/>
      <c r="BG1" s="1032"/>
      <c r="BH1" s="1032"/>
      <c r="BI1" s="1032"/>
      <c r="BJ1" s="1032"/>
      <c r="BK1" s="1032"/>
      <c r="BL1" s="1032"/>
      <c r="BM1" s="1032"/>
      <c r="BN1" s="1032"/>
      <c r="BO1" s="1032"/>
      <c r="BP1" s="1032"/>
      <c r="BQ1" s="1032"/>
      <c r="BR1" s="1032"/>
      <c r="BS1" s="1032"/>
      <c r="BT1" s="1032"/>
      <c r="BU1" s="1032"/>
      <c r="BV1" s="1032"/>
      <c r="BW1" s="1032"/>
      <c r="BX1" s="1032"/>
      <c r="BY1" s="1032"/>
      <c r="BZ1" s="1032"/>
      <c r="CA1" s="1032"/>
      <c r="CB1" s="1032"/>
      <c r="CC1" s="1032"/>
      <c r="CD1" s="1032"/>
      <c r="CE1" s="1032"/>
      <c r="CF1" s="1032"/>
      <c r="CG1" s="1032"/>
      <c r="CH1" s="1032"/>
      <c r="CI1" s="1032"/>
      <c r="CJ1" s="1032"/>
      <c r="CK1" s="1032"/>
      <c r="CL1" s="1032"/>
      <c r="CM1" s="1032"/>
      <c r="CN1" s="1032"/>
      <c r="CO1" s="1032"/>
      <c r="CP1" s="1032"/>
      <c r="CQ1" s="1032"/>
      <c r="CR1" s="1032"/>
      <c r="CS1" s="1032"/>
      <c r="CT1" s="1032"/>
      <c r="CU1" s="1032"/>
      <c r="CV1" s="1032"/>
      <c r="CW1" s="1032"/>
      <c r="CX1" s="1032"/>
      <c r="CY1" s="1032"/>
      <c r="CZ1" s="1032"/>
      <c r="DA1" s="1032"/>
      <c r="DB1" s="758"/>
      <c r="DD1" s="1"/>
    </row>
    <row r="2" spans="1:118" ht="15.75" thickBot="1" x14ac:dyDescent="0.3">
      <c r="A2" s="1"/>
      <c r="B2" s="274">
        <v>2</v>
      </c>
      <c r="C2" s="274">
        <v>1</v>
      </c>
      <c r="D2" s="274">
        <v>2</v>
      </c>
      <c r="E2" s="274">
        <v>1</v>
      </c>
      <c r="F2" s="274">
        <v>2</v>
      </c>
      <c r="G2" s="274">
        <v>1</v>
      </c>
      <c r="H2" s="274">
        <v>2</v>
      </c>
      <c r="I2" s="274">
        <v>1</v>
      </c>
      <c r="J2" s="274">
        <v>2</v>
      </c>
      <c r="K2" s="274">
        <v>1</v>
      </c>
      <c r="L2" s="274">
        <v>2</v>
      </c>
      <c r="M2" s="274">
        <v>1</v>
      </c>
      <c r="N2" s="274">
        <v>2</v>
      </c>
      <c r="O2" s="274">
        <v>1</v>
      </c>
      <c r="P2" s="274">
        <v>2</v>
      </c>
      <c r="Q2" s="274">
        <v>1</v>
      </c>
      <c r="R2" s="274">
        <v>2</v>
      </c>
      <c r="S2" s="274">
        <v>1</v>
      </c>
      <c r="T2" s="274">
        <v>2</v>
      </c>
      <c r="U2" s="274">
        <v>1</v>
      </c>
      <c r="V2" s="274">
        <v>2</v>
      </c>
      <c r="W2" s="274">
        <v>1</v>
      </c>
      <c r="X2" s="274">
        <v>2</v>
      </c>
      <c r="Y2" s="274">
        <v>1</v>
      </c>
      <c r="Z2" s="274">
        <v>2</v>
      </c>
      <c r="AA2" s="274">
        <v>1</v>
      </c>
      <c r="AB2" s="274">
        <v>2</v>
      </c>
      <c r="AC2" s="274">
        <v>1</v>
      </c>
      <c r="AD2" s="274">
        <v>2</v>
      </c>
      <c r="AE2" s="274">
        <v>1</v>
      </c>
      <c r="AF2" s="274">
        <v>2</v>
      </c>
      <c r="AG2" s="274">
        <v>1</v>
      </c>
      <c r="AH2" s="274">
        <v>2</v>
      </c>
      <c r="AI2" s="274">
        <v>1</v>
      </c>
      <c r="AJ2" s="274">
        <v>2</v>
      </c>
      <c r="AK2" s="274">
        <v>1</v>
      </c>
      <c r="AL2" s="274">
        <v>2</v>
      </c>
      <c r="AM2" s="274">
        <v>1</v>
      </c>
      <c r="AN2" s="274">
        <v>2</v>
      </c>
      <c r="AO2" s="274">
        <v>1</v>
      </c>
      <c r="AP2" s="274">
        <v>2</v>
      </c>
      <c r="AQ2" s="274">
        <v>1</v>
      </c>
      <c r="AR2" s="274">
        <v>2</v>
      </c>
      <c r="AS2" s="274">
        <v>1</v>
      </c>
      <c r="AT2" s="274">
        <v>2</v>
      </c>
      <c r="AU2" s="274">
        <v>1</v>
      </c>
      <c r="AV2" s="274">
        <v>2</v>
      </c>
      <c r="AW2" s="274">
        <v>1</v>
      </c>
      <c r="AX2" s="274">
        <v>2</v>
      </c>
      <c r="AY2" s="274">
        <v>1</v>
      </c>
      <c r="AZ2" s="274">
        <v>2</v>
      </c>
      <c r="BA2" s="274">
        <v>1</v>
      </c>
      <c r="BB2" s="274">
        <v>2</v>
      </c>
      <c r="BC2" s="274">
        <v>1</v>
      </c>
      <c r="BD2" s="274">
        <v>2</v>
      </c>
      <c r="BE2" s="274">
        <v>1</v>
      </c>
      <c r="BF2" s="274">
        <v>2</v>
      </c>
      <c r="BG2" s="274">
        <v>1</v>
      </c>
      <c r="BH2" s="274">
        <v>2</v>
      </c>
      <c r="BI2" s="274">
        <v>1</v>
      </c>
      <c r="BJ2" s="274">
        <v>2</v>
      </c>
      <c r="BK2" s="274">
        <v>1</v>
      </c>
      <c r="BL2" s="274">
        <v>2</v>
      </c>
      <c r="BM2" s="274">
        <v>1</v>
      </c>
      <c r="BN2" s="274">
        <v>2</v>
      </c>
      <c r="BO2" s="274">
        <v>1</v>
      </c>
      <c r="BP2" s="274">
        <v>2</v>
      </c>
      <c r="BQ2" s="274">
        <v>1</v>
      </c>
      <c r="BR2" s="274">
        <v>2</v>
      </c>
      <c r="BS2" s="274">
        <v>1</v>
      </c>
      <c r="BT2" s="274">
        <v>2</v>
      </c>
      <c r="BU2" s="274">
        <v>1</v>
      </c>
      <c r="BV2" s="274">
        <v>2</v>
      </c>
      <c r="BW2" s="274">
        <v>1</v>
      </c>
      <c r="BX2" s="274">
        <v>2</v>
      </c>
      <c r="BY2" s="274">
        <v>1</v>
      </c>
      <c r="BZ2" s="274">
        <v>2</v>
      </c>
      <c r="CA2" s="274">
        <v>1</v>
      </c>
      <c r="CB2" s="274">
        <v>2</v>
      </c>
      <c r="CC2" s="274">
        <v>1</v>
      </c>
      <c r="CD2" s="274">
        <v>2</v>
      </c>
      <c r="CE2" s="274">
        <v>1</v>
      </c>
      <c r="CF2" s="274">
        <v>2</v>
      </c>
      <c r="CG2" s="274">
        <v>1</v>
      </c>
      <c r="CH2" s="274">
        <v>2</v>
      </c>
      <c r="CI2" s="274">
        <v>1</v>
      </c>
      <c r="CJ2" s="274">
        <v>2</v>
      </c>
      <c r="CK2" s="274">
        <v>1</v>
      </c>
      <c r="CL2" s="274">
        <v>2</v>
      </c>
      <c r="CM2" s="274">
        <v>1</v>
      </c>
      <c r="CN2" s="274">
        <v>2</v>
      </c>
      <c r="CO2" s="274">
        <v>1</v>
      </c>
      <c r="CP2" s="274">
        <v>2</v>
      </c>
      <c r="CQ2" s="274">
        <v>1</v>
      </c>
      <c r="CR2" s="274">
        <v>2</v>
      </c>
      <c r="CS2" s="274">
        <v>1</v>
      </c>
      <c r="CT2" s="274">
        <v>2</v>
      </c>
      <c r="CU2" s="274">
        <v>1</v>
      </c>
      <c r="CV2" s="274">
        <v>2</v>
      </c>
      <c r="CW2" s="274">
        <v>1</v>
      </c>
      <c r="CX2" s="274">
        <v>2</v>
      </c>
      <c r="CY2" s="274">
        <v>1</v>
      </c>
      <c r="CZ2" s="274">
        <v>2</v>
      </c>
      <c r="DA2" s="274">
        <v>1</v>
      </c>
      <c r="DB2" s="759"/>
      <c r="DC2" s="274"/>
      <c r="DD2" s="274"/>
      <c r="DE2" s="274"/>
      <c r="DF2" s="274"/>
      <c r="DG2" s="274"/>
      <c r="DH2" s="274"/>
      <c r="DI2" s="274"/>
      <c r="DJ2" s="274"/>
      <c r="DK2" s="274"/>
      <c r="DL2" s="1"/>
      <c r="DN2" s="1"/>
    </row>
    <row r="3" spans="1:118" ht="15.75" thickBot="1" x14ac:dyDescent="0.3">
      <c r="A3" s="1"/>
      <c r="B3" s="1240" t="s">
        <v>716</v>
      </c>
      <c r="C3" s="1241"/>
      <c r="D3" s="1241"/>
      <c r="E3" s="1241"/>
      <c r="F3" s="1241"/>
      <c r="G3" s="1241"/>
      <c r="H3" s="1241"/>
      <c r="I3" s="1241"/>
      <c r="J3" s="1242"/>
      <c r="K3" s="1240" t="s">
        <v>470</v>
      </c>
      <c r="L3" s="1241"/>
      <c r="M3" s="1241"/>
      <c r="N3" s="1241"/>
      <c r="O3" s="1241"/>
      <c r="P3" s="1241"/>
      <c r="Q3" s="1241"/>
      <c r="R3" s="1242"/>
      <c r="S3" s="1240" t="s">
        <v>717</v>
      </c>
      <c r="T3" s="1241"/>
      <c r="U3" s="1241"/>
      <c r="V3" s="1241"/>
      <c r="W3" s="1241"/>
      <c r="X3" s="1241"/>
      <c r="Y3" s="1241"/>
      <c r="Z3" s="1242"/>
      <c r="AA3" s="1240" t="s">
        <v>476</v>
      </c>
      <c r="AB3" s="1241"/>
      <c r="AC3" s="1241"/>
      <c r="AD3" s="1241"/>
      <c r="AE3" s="1241"/>
      <c r="AF3" s="1241"/>
      <c r="AG3" s="1241"/>
      <c r="AH3" s="1241"/>
      <c r="AI3" s="1242"/>
      <c r="AJ3" s="1240" t="s">
        <v>477</v>
      </c>
      <c r="AK3" s="1241"/>
      <c r="AL3" s="1241"/>
      <c r="AM3" s="1241"/>
      <c r="AN3" s="1241"/>
      <c r="AO3" s="1241"/>
      <c r="AP3" s="1241"/>
      <c r="AQ3" s="1241"/>
      <c r="AR3" s="1242"/>
      <c r="AS3" s="1240" t="s">
        <v>471</v>
      </c>
      <c r="AT3" s="1241"/>
      <c r="AU3" s="1241"/>
      <c r="AV3" s="1241"/>
      <c r="AW3" s="1241"/>
      <c r="AX3" s="1241"/>
      <c r="AY3" s="1241"/>
      <c r="AZ3" s="1242"/>
      <c r="BA3" s="1240" t="s">
        <v>478</v>
      </c>
      <c r="BB3" s="1241"/>
      <c r="BC3" s="1241"/>
      <c r="BD3" s="1241"/>
      <c r="BE3" s="1241"/>
      <c r="BF3" s="1241"/>
      <c r="BG3" s="1241"/>
      <c r="BH3" s="1241"/>
      <c r="BI3" s="1242"/>
      <c r="BJ3" s="1240" t="s">
        <v>479</v>
      </c>
      <c r="BK3" s="1241"/>
      <c r="BL3" s="1241"/>
      <c r="BM3" s="1241"/>
      <c r="BN3" s="1241"/>
      <c r="BO3" s="1241"/>
      <c r="BP3" s="1241"/>
      <c r="BQ3" s="1241"/>
      <c r="BR3" s="1242"/>
      <c r="BS3" s="1240" t="s">
        <v>718</v>
      </c>
      <c r="BT3" s="1241"/>
      <c r="BU3" s="1241"/>
      <c r="BV3" s="1241"/>
      <c r="BW3" s="1241"/>
      <c r="BX3" s="1241"/>
      <c r="BY3" s="1241"/>
      <c r="BZ3" s="1241"/>
      <c r="CA3" s="1242"/>
      <c r="CB3" s="1240" t="s">
        <v>719</v>
      </c>
      <c r="CC3" s="1241"/>
      <c r="CD3" s="1241"/>
      <c r="CE3" s="1241"/>
      <c r="CF3" s="1241"/>
      <c r="CG3" s="1241"/>
      <c r="CH3" s="1241"/>
      <c r="CI3" s="1241"/>
      <c r="CJ3" s="1242"/>
      <c r="CK3" s="1240" t="s">
        <v>720</v>
      </c>
      <c r="CL3" s="1241"/>
      <c r="CM3" s="1241"/>
      <c r="CN3" s="1241"/>
      <c r="CO3" s="1241"/>
      <c r="CP3" s="1241"/>
      <c r="CQ3" s="1241"/>
      <c r="CR3" s="1242"/>
      <c r="CS3" s="1240" t="s">
        <v>482</v>
      </c>
      <c r="CT3" s="1241"/>
      <c r="CU3" s="1241"/>
      <c r="CV3" s="1241"/>
      <c r="CW3" s="1241"/>
      <c r="CX3" s="1241"/>
      <c r="CY3" s="1241"/>
      <c r="CZ3" s="1241"/>
      <c r="DA3" s="1242"/>
      <c r="DB3" s="758">
        <v>2015</v>
      </c>
      <c r="DC3" s="1044" t="s">
        <v>921</v>
      </c>
      <c r="DD3" s="1"/>
    </row>
    <row r="4" spans="1:118" ht="15.75" thickBot="1" x14ac:dyDescent="0.3">
      <c r="A4" s="34" t="s">
        <v>365</v>
      </c>
      <c r="B4" s="622">
        <v>1</v>
      </c>
      <c r="C4" s="623">
        <v>2</v>
      </c>
      <c r="D4" s="624">
        <v>3</v>
      </c>
      <c r="E4" s="414">
        <v>4</v>
      </c>
      <c r="F4" s="625">
        <v>5</v>
      </c>
      <c r="G4" s="626">
        <v>6</v>
      </c>
      <c r="H4" s="627">
        <v>7</v>
      </c>
      <c r="I4" s="414">
        <v>8</v>
      </c>
      <c r="J4" s="628">
        <v>9</v>
      </c>
      <c r="K4" s="629">
        <v>10</v>
      </c>
      <c r="L4" s="627">
        <v>11</v>
      </c>
      <c r="M4" s="414">
        <v>12</v>
      </c>
      <c r="N4" s="625">
        <v>13</v>
      </c>
      <c r="O4" s="626">
        <v>14</v>
      </c>
      <c r="P4" s="627">
        <v>15</v>
      </c>
      <c r="Q4" s="414">
        <v>16</v>
      </c>
      <c r="R4" s="628">
        <v>17</v>
      </c>
      <c r="S4" s="630">
        <v>18</v>
      </c>
      <c r="T4" s="627">
        <v>19</v>
      </c>
      <c r="U4" s="414">
        <v>20</v>
      </c>
      <c r="V4" s="625">
        <v>21</v>
      </c>
      <c r="W4" s="626">
        <v>22</v>
      </c>
      <c r="X4" s="627">
        <v>23</v>
      </c>
      <c r="Y4" s="414">
        <v>24</v>
      </c>
      <c r="Z4" s="628">
        <v>25</v>
      </c>
      <c r="AA4" s="630">
        <v>26</v>
      </c>
      <c r="AB4" s="627">
        <v>27</v>
      </c>
      <c r="AC4" s="414">
        <v>28</v>
      </c>
      <c r="AD4" s="625">
        <v>29</v>
      </c>
      <c r="AE4" s="626">
        <v>30</v>
      </c>
      <c r="AF4" s="627">
        <v>31</v>
      </c>
      <c r="AG4" s="414">
        <v>32</v>
      </c>
      <c r="AH4" s="625">
        <v>33</v>
      </c>
      <c r="AI4" s="631">
        <v>34</v>
      </c>
      <c r="AJ4" s="629">
        <v>35</v>
      </c>
      <c r="AK4" s="414">
        <v>36</v>
      </c>
      <c r="AL4" s="625">
        <v>37</v>
      </c>
      <c r="AM4" s="626">
        <v>38</v>
      </c>
      <c r="AN4" s="627">
        <v>39</v>
      </c>
      <c r="AO4" s="414">
        <v>40</v>
      </c>
      <c r="AP4" s="625">
        <v>41</v>
      </c>
      <c r="AQ4" s="626">
        <v>42</v>
      </c>
      <c r="AR4" s="632">
        <v>43</v>
      </c>
      <c r="AS4" s="417">
        <v>44</v>
      </c>
      <c r="AT4" s="625">
        <v>45</v>
      </c>
      <c r="AU4" s="626">
        <v>46</v>
      </c>
      <c r="AV4" s="627">
        <v>47</v>
      </c>
      <c r="AW4" s="414">
        <v>48</v>
      </c>
      <c r="AX4" s="625">
        <v>49</v>
      </c>
      <c r="AY4" s="626">
        <v>50</v>
      </c>
      <c r="AZ4" s="632">
        <v>51</v>
      </c>
      <c r="BA4" s="417">
        <v>52</v>
      </c>
      <c r="BB4" s="625">
        <v>53</v>
      </c>
      <c r="BC4" s="626">
        <v>54</v>
      </c>
      <c r="BD4" s="627">
        <v>55</v>
      </c>
      <c r="BE4" s="414">
        <v>56</v>
      </c>
      <c r="BF4" s="625">
        <v>57</v>
      </c>
      <c r="BG4" s="626">
        <v>58</v>
      </c>
      <c r="BH4" s="627">
        <v>59</v>
      </c>
      <c r="BI4" s="425">
        <v>60</v>
      </c>
      <c r="BJ4" s="633">
        <v>61</v>
      </c>
      <c r="BK4" s="626">
        <v>62</v>
      </c>
      <c r="BL4" s="627">
        <v>63</v>
      </c>
      <c r="BM4" s="414">
        <v>64</v>
      </c>
      <c r="BN4" s="625">
        <v>65</v>
      </c>
      <c r="BO4" s="626">
        <v>66</v>
      </c>
      <c r="BP4" s="627">
        <v>67</v>
      </c>
      <c r="BQ4" s="414">
        <v>68</v>
      </c>
      <c r="BR4" s="628">
        <v>69</v>
      </c>
      <c r="BS4" s="630">
        <v>70</v>
      </c>
      <c r="BT4" s="627">
        <v>71</v>
      </c>
      <c r="BU4" s="414">
        <v>72</v>
      </c>
      <c r="BV4" s="625">
        <v>73</v>
      </c>
      <c r="BW4" s="626">
        <v>74</v>
      </c>
      <c r="BX4" s="627">
        <v>75</v>
      </c>
      <c r="BY4" s="414">
        <v>76</v>
      </c>
      <c r="BZ4" s="625">
        <v>77</v>
      </c>
      <c r="CA4" s="631">
        <v>78</v>
      </c>
      <c r="CB4" s="629">
        <v>79</v>
      </c>
      <c r="CC4" s="414">
        <v>80</v>
      </c>
      <c r="CD4" s="625">
        <v>81</v>
      </c>
      <c r="CE4" s="626">
        <v>82</v>
      </c>
      <c r="CF4" s="627">
        <v>83</v>
      </c>
      <c r="CG4" s="414">
        <v>84</v>
      </c>
      <c r="CH4" s="625">
        <v>85</v>
      </c>
      <c r="CI4" s="626">
        <v>86</v>
      </c>
      <c r="CJ4" s="632">
        <v>87</v>
      </c>
      <c r="CK4" s="417">
        <v>88</v>
      </c>
      <c r="CL4" s="625">
        <v>89</v>
      </c>
      <c r="CM4" s="626">
        <v>90</v>
      </c>
      <c r="CN4" s="627">
        <v>91</v>
      </c>
      <c r="CO4" s="414">
        <v>92</v>
      </c>
      <c r="CP4" s="625">
        <v>93</v>
      </c>
      <c r="CQ4" s="626">
        <v>94</v>
      </c>
      <c r="CR4" s="632">
        <v>95</v>
      </c>
      <c r="CS4" s="417">
        <v>96</v>
      </c>
      <c r="CT4" s="625">
        <v>97</v>
      </c>
      <c r="CU4" s="626">
        <v>98</v>
      </c>
      <c r="CV4" s="627">
        <v>99</v>
      </c>
      <c r="CW4" s="414">
        <v>100</v>
      </c>
      <c r="CX4" s="625">
        <v>101</v>
      </c>
      <c r="CY4" s="626">
        <v>102</v>
      </c>
      <c r="CZ4" s="627">
        <v>103</v>
      </c>
      <c r="DA4" s="634">
        <v>104</v>
      </c>
      <c r="DB4" s="758"/>
      <c r="DC4" s="1045"/>
      <c r="DD4" s="1"/>
    </row>
    <row r="5" spans="1:118" ht="15.75" thickBot="1" x14ac:dyDescent="0.3">
      <c r="A5" s="39" t="s">
        <v>1</v>
      </c>
      <c r="B5" s="635" t="s">
        <v>3</v>
      </c>
      <c r="C5" s="636" t="s">
        <v>2</v>
      </c>
      <c r="D5" s="636" t="s">
        <v>3</v>
      </c>
      <c r="E5" s="637" t="s">
        <v>2</v>
      </c>
      <c r="F5" s="637" t="s">
        <v>3</v>
      </c>
      <c r="G5" s="638" t="s">
        <v>2</v>
      </c>
      <c r="H5" s="638" t="s">
        <v>3</v>
      </c>
      <c r="I5" s="637" t="s">
        <v>2</v>
      </c>
      <c r="J5" s="639" t="s">
        <v>3</v>
      </c>
      <c r="K5" s="640" t="s">
        <v>2</v>
      </c>
      <c r="L5" s="638" t="s">
        <v>3</v>
      </c>
      <c r="M5" s="637" t="s">
        <v>2</v>
      </c>
      <c r="N5" s="637" t="s">
        <v>3</v>
      </c>
      <c r="O5" s="638" t="s">
        <v>2</v>
      </c>
      <c r="P5" s="638" t="s">
        <v>3</v>
      </c>
      <c r="Q5" s="637" t="s">
        <v>2</v>
      </c>
      <c r="R5" s="639" t="s">
        <v>3</v>
      </c>
      <c r="S5" s="640" t="s">
        <v>2</v>
      </c>
      <c r="T5" s="638" t="s">
        <v>3</v>
      </c>
      <c r="U5" s="637" t="s">
        <v>2</v>
      </c>
      <c r="V5" s="637" t="s">
        <v>3</v>
      </c>
      <c r="W5" s="638" t="s">
        <v>2</v>
      </c>
      <c r="X5" s="638" t="s">
        <v>3</v>
      </c>
      <c r="Y5" s="637" t="s">
        <v>2</v>
      </c>
      <c r="Z5" s="639" t="s">
        <v>3</v>
      </c>
      <c r="AA5" s="640" t="s">
        <v>2</v>
      </c>
      <c r="AB5" s="638" t="s">
        <v>3</v>
      </c>
      <c r="AC5" s="637" t="s">
        <v>2</v>
      </c>
      <c r="AD5" s="637" t="s">
        <v>3</v>
      </c>
      <c r="AE5" s="638" t="s">
        <v>2</v>
      </c>
      <c r="AF5" s="638" t="s">
        <v>3</v>
      </c>
      <c r="AG5" s="637" t="s">
        <v>2</v>
      </c>
      <c r="AH5" s="637" t="s">
        <v>3</v>
      </c>
      <c r="AI5" s="641" t="s">
        <v>2</v>
      </c>
      <c r="AJ5" s="640" t="s">
        <v>3</v>
      </c>
      <c r="AK5" s="637" t="s">
        <v>2</v>
      </c>
      <c r="AL5" s="637" t="s">
        <v>3</v>
      </c>
      <c r="AM5" s="638" t="s">
        <v>2</v>
      </c>
      <c r="AN5" s="638" t="s">
        <v>3</v>
      </c>
      <c r="AO5" s="637" t="s">
        <v>2</v>
      </c>
      <c r="AP5" s="637" t="s">
        <v>3</v>
      </c>
      <c r="AQ5" s="638" t="s">
        <v>2</v>
      </c>
      <c r="AR5" s="641" t="s">
        <v>3</v>
      </c>
      <c r="AS5" s="635" t="s">
        <v>2</v>
      </c>
      <c r="AT5" s="637" t="s">
        <v>3</v>
      </c>
      <c r="AU5" s="638" t="s">
        <v>2</v>
      </c>
      <c r="AV5" s="638" t="s">
        <v>3</v>
      </c>
      <c r="AW5" s="637" t="s">
        <v>2</v>
      </c>
      <c r="AX5" s="637" t="s">
        <v>3</v>
      </c>
      <c r="AY5" s="638" t="s">
        <v>2</v>
      </c>
      <c r="AZ5" s="641" t="s">
        <v>3</v>
      </c>
      <c r="BA5" s="635" t="s">
        <v>2</v>
      </c>
      <c r="BB5" s="637" t="s">
        <v>3</v>
      </c>
      <c r="BC5" s="638" t="s">
        <v>2</v>
      </c>
      <c r="BD5" s="638" t="s">
        <v>3</v>
      </c>
      <c r="BE5" s="637" t="s">
        <v>2</v>
      </c>
      <c r="BF5" s="637" t="s">
        <v>3</v>
      </c>
      <c r="BG5" s="638" t="s">
        <v>2</v>
      </c>
      <c r="BH5" s="638" t="s">
        <v>3</v>
      </c>
      <c r="BI5" s="639" t="s">
        <v>2</v>
      </c>
      <c r="BJ5" s="635" t="s">
        <v>3</v>
      </c>
      <c r="BK5" s="638" t="s">
        <v>2</v>
      </c>
      <c r="BL5" s="638" t="s">
        <v>3</v>
      </c>
      <c r="BM5" s="637" t="s">
        <v>2</v>
      </c>
      <c r="BN5" s="637" t="s">
        <v>3</v>
      </c>
      <c r="BO5" s="638" t="s">
        <v>2</v>
      </c>
      <c r="BP5" s="638" t="s">
        <v>3</v>
      </c>
      <c r="BQ5" s="637" t="s">
        <v>2</v>
      </c>
      <c r="BR5" s="639" t="s">
        <v>3</v>
      </c>
      <c r="BS5" s="640" t="s">
        <v>2</v>
      </c>
      <c r="BT5" s="638" t="s">
        <v>3</v>
      </c>
      <c r="BU5" s="637" t="s">
        <v>2</v>
      </c>
      <c r="BV5" s="637" t="s">
        <v>3</v>
      </c>
      <c r="BW5" s="638" t="s">
        <v>2</v>
      </c>
      <c r="BX5" s="638" t="s">
        <v>3</v>
      </c>
      <c r="BY5" s="637" t="s">
        <v>2</v>
      </c>
      <c r="BZ5" s="637" t="s">
        <v>3</v>
      </c>
      <c r="CA5" s="641" t="s">
        <v>2</v>
      </c>
      <c r="CB5" s="640" t="s">
        <v>3</v>
      </c>
      <c r="CC5" s="637" t="s">
        <v>2</v>
      </c>
      <c r="CD5" s="637" t="s">
        <v>3</v>
      </c>
      <c r="CE5" s="638" t="s">
        <v>2</v>
      </c>
      <c r="CF5" s="638" t="s">
        <v>3</v>
      </c>
      <c r="CG5" s="637" t="s">
        <v>2</v>
      </c>
      <c r="CH5" s="637" t="s">
        <v>3</v>
      </c>
      <c r="CI5" s="638" t="s">
        <v>2</v>
      </c>
      <c r="CJ5" s="641" t="s">
        <v>3</v>
      </c>
      <c r="CK5" s="635" t="s">
        <v>2</v>
      </c>
      <c r="CL5" s="637" t="s">
        <v>3</v>
      </c>
      <c r="CM5" s="638" t="s">
        <v>2</v>
      </c>
      <c r="CN5" s="638" t="s">
        <v>3</v>
      </c>
      <c r="CO5" s="637" t="s">
        <v>2</v>
      </c>
      <c r="CP5" s="637" t="s">
        <v>3</v>
      </c>
      <c r="CQ5" s="638" t="s">
        <v>2</v>
      </c>
      <c r="CR5" s="641" t="s">
        <v>3</v>
      </c>
      <c r="CS5" s="635" t="s">
        <v>2</v>
      </c>
      <c r="CT5" s="637" t="s">
        <v>3</v>
      </c>
      <c r="CU5" s="638" t="s">
        <v>2</v>
      </c>
      <c r="CV5" s="638" t="s">
        <v>3</v>
      </c>
      <c r="CW5" s="637" t="s">
        <v>2</v>
      </c>
      <c r="CX5" s="637" t="s">
        <v>3</v>
      </c>
      <c r="CY5" s="638" t="s">
        <v>2</v>
      </c>
      <c r="CZ5" s="638" t="s">
        <v>3</v>
      </c>
      <c r="DA5" s="639" t="s">
        <v>2</v>
      </c>
      <c r="DB5" s="758"/>
      <c r="DC5" s="1045"/>
      <c r="DD5" s="1"/>
      <c r="DG5" s="1297"/>
      <c r="DH5" s="1298"/>
      <c r="DI5" s="1298"/>
      <c r="DJ5" s="1298"/>
      <c r="DK5" s="1298"/>
    </row>
    <row r="6" spans="1:118" ht="15.75" thickBot="1" x14ac:dyDescent="0.3">
      <c r="A6" s="39" t="s">
        <v>4</v>
      </c>
      <c r="B6" s="654">
        <v>1</v>
      </c>
      <c r="C6" s="1295">
        <v>2</v>
      </c>
      <c r="D6" s="1295"/>
      <c r="E6" s="1237">
        <v>3</v>
      </c>
      <c r="F6" s="1237"/>
      <c r="G6" s="1236">
        <v>4</v>
      </c>
      <c r="H6" s="1236"/>
      <c r="I6" s="1237">
        <v>5</v>
      </c>
      <c r="J6" s="1243"/>
      <c r="K6" s="1244">
        <v>6</v>
      </c>
      <c r="L6" s="1236"/>
      <c r="M6" s="1237">
        <v>7</v>
      </c>
      <c r="N6" s="1237"/>
      <c r="O6" s="1236">
        <v>8</v>
      </c>
      <c r="P6" s="1236"/>
      <c r="Q6" s="1237">
        <v>9</v>
      </c>
      <c r="R6" s="1243"/>
      <c r="S6" s="1244">
        <v>10</v>
      </c>
      <c r="T6" s="1236"/>
      <c r="U6" s="1237">
        <v>11</v>
      </c>
      <c r="V6" s="1237"/>
      <c r="W6" s="1236">
        <v>12</v>
      </c>
      <c r="X6" s="1236"/>
      <c r="Y6" s="1237">
        <v>13</v>
      </c>
      <c r="Z6" s="1243"/>
      <c r="AA6" s="1244">
        <v>14</v>
      </c>
      <c r="AB6" s="1236"/>
      <c r="AC6" s="1237">
        <v>15</v>
      </c>
      <c r="AD6" s="1237"/>
      <c r="AE6" s="1236">
        <v>16</v>
      </c>
      <c r="AF6" s="1236"/>
      <c r="AG6" s="1237">
        <v>17</v>
      </c>
      <c r="AH6" s="1237"/>
      <c r="AI6" s="642">
        <v>18</v>
      </c>
      <c r="AJ6" s="643">
        <v>18</v>
      </c>
      <c r="AK6" s="1237">
        <v>19</v>
      </c>
      <c r="AL6" s="1237"/>
      <c r="AM6" s="1236">
        <v>20</v>
      </c>
      <c r="AN6" s="1236"/>
      <c r="AO6" s="1237">
        <v>21</v>
      </c>
      <c r="AP6" s="1237"/>
      <c r="AQ6" s="1236">
        <v>22</v>
      </c>
      <c r="AR6" s="1239"/>
      <c r="AS6" s="1238">
        <v>23</v>
      </c>
      <c r="AT6" s="1237"/>
      <c r="AU6" s="1236">
        <v>24</v>
      </c>
      <c r="AV6" s="1236"/>
      <c r="AW6" s="1237">
        <v>25</v>
      </c>
      <c r="AX6" s="1237"/>
      <c r="AY6" s="1236">
        <v>26</v>
      </c>
      <c r="AZ6" s="1239"/>
      <c r="BA6" s="1238">
        <v>27</v>
      </c>
      <c r="BB6" s="1237"/>
      <c r="BC6" s="1236">
        <v>28</v>
      </c>
      <c r="BD6" s="1236"/>
      <c r="BE6" s="1237">
        <v>29</v>
      </c>
      <c r="BF6" s="1237"/>
      <c r="BG6" s="1236">
        <v>30</v>
      </c>
      <c r="BH6" s="1236"/>
      <c r="BI6" s="644">
        <v>31</v>
      </c>
      <c r="BJ6" s="645">
        <v>31</v>
      </c>
      <c r="BK6" s="1236">
        <v>32</v>
      </c>
      <c r="BL6" s="1236"/>
      <c r="BM6" s="1237">
        <v>33</v>
      </c>
      <c r="BN6" s="1237"/>
      <c r="BO6" s="1236">
        <v>34</v>
      </c>
      <c r="BP6" s="1236"/>
      <c r="BQ6" s="1237">
        <v>35</v>
      </c>
      <c r="BR6" s="1243"/>
      <c r="BS6" s="1244">
        <v>36</v>
      </c>
      <c r="BT6" s="1236"/>
      <c r="BU6" s="1237">
        <v>37</v>
      </c>
      <c r="BV6" s="1237"/>
      <c r="BW6" s="1236">
        <v>38</v>
      </c>
      <c r="BX6" s="1236"/>
      <c r="BY6" s="1237">
        <v>39</v>
      </c>
      <c r="BZ6" s="1237"/>
      <c r="CA6" s="642">
        <v>40</v>
      </c>
      <c r="CB6" s="643">
        <v>40</v>
      </c>
      <c r="CC6" s="1237">
        <v>41</v>
      </c>
      <c r="CD6" s="1237"/>
      <c r="CE6" s="1236">
        <v>42</v>
      </c>
      <c r="CF6" s="1236"/>
      <c r="CG6" s="1237">
        <v>43</v>
      </c>
      <c r="CH6" s="1237"/>
      <c r="CI6" s="1236">
        <v>44</v>
      </c>
      <c r="CJ6" s="1239"/>
      <c r="CK6" s="1238">
        <v>45</v>
      </c>
      <c r="CL6" s="1237"/>
      <c r="CM6" s="1236">
        <v>46</v>
      </c>
      <c r="CN6" s="1236"/>
      <c r="CO6" s="1237">
        <v>47</v>
      </c>
      <c r="CP6" s="1237"/>
      <c r="CQ6" s="1236">
        <v>48</v>
      </c>
      <c r="CR6" s="1239"/>
      <c r="CS6" s="1238">
        <v>49</v>
      </c>
      <c r="CT6" s="1237"/>
      <c r="CU6" s="1236">
        <v>50</v>
      </c>
      <c r="CV6" s="1236"/>
      <c r="CW6" s="1237">
        <v>51</v>
      </c>
      <c r="CX6" s="1237"/>
      <c r="CY6" s="1236">
        <v>52</v>
      </c>
      <c r="CZ6" s="1236"/>
      <c r="DA6" s="646">
        <v>53</v>
      </c>
      <c r="DB6" s="758"/>
      <c r="DC6" s="1046"/>
      <c r="DD6" s="1"/>
    </row>
    <row r="7" spans="1:118" ht="15.75" thickBot="1" x14ac:dyDescent="0.3">
      <c r="A7" s="692" t="s">
        <v>765</v>
      </c>
      <c r="B7" s="710">
        <v>3</v>
      </c>
      <c r="C7" s="711">
        <v>1</v>
      </c>
      <c r="D7" s="712">
        <v>3</v>
      </c>
      <c r="E7" s="254">
        <v>1</v>
      </c>
      <c r="F7" s="712">
        <v>3</v>
      </c>
      <c r="G7" s="253">
        <v>1</v>
      </c>
      <c r="H7" s="712">
        <v>3</v>
      </c>
      <c r="I7" s="254">
        <v>1</v>
      </c>
      <c r="J7" s="713">
        <v>3</v>
      </c>
      <c r="K7" s="252">
        <v>1</v>
      </c>
      <c r="L7" s="253">
        <v>2</v>
      </c>
      <c r="M7" s="254">
        <v>1</v>
      </c>
      <c r="N7" s="254">
        <v>2</v>
      </c>
      <c r="O7" s="253">
        <v>1</v>
      </c>
      <c r="P7" s="253">
        <v>2</v>
      </c>
      <c r="Q7" s="254">
        <v>1</v>
      </c>
      <c r="R7" s="385">
        <v>2</v>
      </c>
      <c r="S7" s="252">
        <v>1</v>
      </c>
      <c r="T7" s="253">
        <v>2</v>
      </c>
      <c r="U7" s="254">
        <v>1</v>
      </c>
      <c r="V7" s="254">
        <v>2</v>
      </c>
      <c r="W7" s="253">
        <v>1</v>
      </c>
      <c r="X7" s="253">
        <v>2</v>
      </c>
      <c r="Y7" s="254">
        <v>1</v>
      </c>
      <c r="Z7" s="385">
        <v>2</v>
      </c>
      <c r="AA7" s="252">
        <v>1</v>
      </c>
      <c r="AB7" s="253">
        <v>2</v>
      </c>
      <c r="AC7" s="254">
        <v>1</v>
      </c>
      <c r="AD7" s="254">
        <v>2</v>
      </c>
      <c r="AE7" s="253">
        <v>1</v>
      </c>
      <c r="AF7" s="253">
        <v>2</v>
      </c>
      <c r="AG7" s="254">
        <v>1</v>
      </c>
      <c r="AH7" s="254">
        <v>2</v>
      </c>
      <c r="AI7" s="257">
        <v>1</v>
      </c>
      <c r="AJ7" s="252">
        <v>2</v>
      </c>
      <c r="AK7" s="254">
        <v>1</v>
      </c>
      <c r="AL7" s="254">
        <v>2</v>
      </c>
      <c r="AM7" s="253">
        <v>1</v>
      </c>
      <c r="AN7" s="253">
        <v>2</v>
      </c>
      <c r="AO7" s="254">
        <v>1</v>
      </c>
      <c r="AP7" s="254">
        <v>2</v>
      </c>
      <c r="AQ7" s="253">
        <v>1</v>
      </c>
      <c r="AR7" s="257">
        <v>2</v>
      </c>
      <c r="AS7" s="382">
        <v>1</v>
      </c>
      <c r="AT7" s="254">
        <v>2</v>
      </c>
      <c r="AU7" s="253">
        <v>1</v>
      </c>
      <c r="AV7" s="253">
        <v>2</v>
      </c>
      <c r="AW7" s="254">
        <v>1</v>
      </c>
      <c r="AX7" s="254">
        <v>2</v>
      </c>
      <c r="AY7" s="253">
        <v>1</v>
      </c>
      <c r="AZ7" s="257">
        <v>2</v>
      </c>
      <c r="BA7" s="382">
        <v>1</v>
      </c>
      <c r="BB7" s="254">
        <v>2</v>
      </c>
      <c r="BC7" s="253">
        <v>1</v>
      </c>
      <c r="BD7" s="253">
        <v>2</v>
      </c>
      <c r="BE7" s="254">
        <v>1</v>
      </c>
      <c r="BF7" s="254">
        <v>2</v>
      </c>
      <c r="BG7" s="253">
        <v>1</v>
      </c>
      <c r="BH7" s="253">
        <v>2</v>
      </c>
      <c r="BI7" s="385">
        <v>1</v>
      </c>
      <c r="BJ7" s="382">
        <v>2</v>
      </c>
      <c r="BK7" s="253">
        <v>1</v>
      </c>
      <c r="BL7" s="253">
        <v>2</v>
      </c>
      <c r="BM7" s="254">
        <v>1</v>
      </c>
      <c r="BN7" s="254">
        <v>2</v>
      </c>
      <c r="BO7" s="253">
        <v>1</v>
      </c>
      <c r="BP7" s="253">
        <v>2</v>
      </c>
      <c r="BQ7" s="254">
        <v>1</v>
      </c>
      <c r="BR7" s="385">
        <v>2</v>
      </c>
      <c r="BS7" s="252">
        <v>1</v>
      </c>
      <c r="BT7" s="253">
        <v>2</v>
      </c>
      <c r="BU7" s="254">
        <v>1</v>
      </c>
      <c r="BV7" s="254">
        <v>2</v>
      </c>
      <c r="BW7" s="253">
        <v>1</v>
      </c>
      <c r="BX7" s="253">
        <v>2</v>
      </c>
      <c r="BY7" s="254">
        <v>1</v>
      </c>
      <c r="BZ7" s="254">
        <v>2</v>
      </c>
      <c r="CA7" s="257">
        <v>1</v>
      </c>
      <c r="CB7" s="583">
        <v>2</v>
      </c>
      <c r="CC7" s="254">
        <v>1</v>
      </c>
      <c r="CD7" s="254">
        <v>2</v>
      </c>
      <c r="CE7" s="582">
        <v>1</v>
      </c>
      <c r="CF7" s="582">
        <v>2</v>
      </c>
      <c r="CG7" s="254">
        <v>1</v>
      </c>
      <c r="CH7" s="254">
        <v>2</v>
      </c>
      <c r="CI7" s="582">
        <v>1</v>
      </c>
      <c r="CJ7" s="756">
        <v>2</v>
      </c>
      <c r="CK7" s="382">
        <v>1</v>
      </c>
      <c r="CL7" s="254">
        <v>2</v>
      </c>
      <c r="CM7" s="582">
        <v>1</v>
      </c>
      <c r="CN7" s="582">
        <v>2</v>
      </c>
      <c r="CO7" s="254">
        <v>1</v>
      </c>
      <c r="CP7" s="254">
        <v>2</v>
      </c>
      <c r="CQ7" s="582">
        <v>1</v>
      </c>
      <c r="CR7" s="756">
        <v>2</v>
      </c>
      <c r="CS7" s="382">
        <v>1</v>
      </c>
      <c r="CT7" s="254">
        <v>2</v>
      </c>
      <c r="CU7" s="582">
        <v>1</v>
      </c>
      <c r="CV7" s="582">
        <v>2</v>
      </c>
      <c r="CW7" s="254">
        <v>1</v>
      </c>
      <c r="CX7" s="254">
        <v>2</v>
      </c>
      <c r="CY7" s="582">
        <v>1</v>
      </c>
      <c r="CZ7" s="582">
        <v>2</v>
      </c>
      <c r="DA7" s="385">
        <v>1</v>
      </c>
      <c r="DB7" s="760">
        <v>20</v>
      </c>
      <c r="DC7" s="763">
        <f t="shared" ref="DC7:DC17" si="0">SUM(B7:DA7)</f>
        <v>161</v>
      </c>
      <c r="DD7" s="693" t="str">
        <f>A7</f>
        <v>Joao</v>
      </c>
      <c r="DH7" s="6"/>
    </row>
    <row r="8" spans="1:118" ht="15.75" thickBot="1" x14ac:dyDescent="0.3">
      <c r="A8" s="692" t="s">
        <v>715</v>
      </c>
      <c r="B8" s="319">
        <v>2</v>
      </c>
      <c r="C8" s="690">
        <v>1</v>
      </c>
      <c r="D8" s="690">
        <v>2</v>
      </c>
      <c r="E8" s="260">
        <v>1</v>
      </c>
      <c r="F8" s="260">
        <v>2</v>
      </c>
      <c r="G8" s="259">
        <v>1</v>
      </c>
      <c r="H8" s="259">
        <v>2</v>
      </c>
      <c r="I8" s="260">
        <v>1</v>
      </c>
      <c r="J8" s="322">
        <v>2</v>
      </c>
      <c r="K8" s="258">
        <v>1</v>
      </c>
      <c r="L8" s="259">
        <v>2</v>
      </c>
      <c r="M8" s="260">
        <v>1</v>
      </c>
      <c r="N8" s="260">
        <v>2</v>
      </c>
      <c r="O8" s="259">
        <v>1</v>
      </c>
      <c r="P8" s="259">
        <v>2</v>
      </c>
      <c r="Q8" s="260">
        <v>1</v>
      </c>
      <c r="R8" s="322">
        <v>2</v>
      </c>
      <c r="S8" s="258">
        <v>1</v>
      </c>
      <c r="T8" s="259">
        <v>2</v>
      </c>
      <c r="U8" s="260">
        <v>1</v>
      </c>
      <c r="V8" s="260">
        <v>2</v>
      </c>
      <c r="W8" s="259">
        <v>1</v>
      </c>
      <c r="X8" s="259">
        <v>2</v>
      </c>
      <c r="Y8" s="260">
        <v>1</v>
      </c>
      <c r="Z8" s="322">
        <v>2</v>
      </c>
      <c r="AA8" s="258">
        <v>1</v>
      </c>
      <c r="AB8" s="259">
        <v>2</v>
      </c>
      <c r="AC8" s="260">
        <v>1</v>
      </c>
      <c r="AD8" s="260">
        <v>2</v>
      </c>
      <c r="AE8" s="259">
        <v>1</v>
      </c>
      <c r="AF8" s="259">
        <v>2</v>
      </c>
      <c r="AG8" s="260">
        <v>1</v>
      </c>
      <c r="AH8" s="260">
        <v>2</v>
      </c>
      <c r="AI8" s="263">
        <v>1</v>
      </c>
      <c r="AJ8" s="258">
        <v>2</v>
      </c>
      <c r="AK8" s="260">
        <v>1</v>
      </c>
      <c r="AL8" s="260">
        <v>2</v>
      </c>
      <c r="AM8" s="259">
        <v>1</v>
      </c>
      <c r="AN8" s="259">
        <v>2</v>
      </c>
      <c r="AO8" s="260">
        <v>1</v>
      </c>
      <c r="AP8" s="260">
        <v>2</v>
      </c>
      <c r="AQ8" s="259">
        <v>1</v>
      </c>
      <c r="AR8" s="263">
        <v>2</v>
      </c>
      <c r="AS8" s="319">
        <v>1</v>
      </c>
      <c r="AT8" s="260">
        <v>2</v>
      </c>
      <c r="AU8" s="259">
        <v>1</v>
      </c>
      <c r="AV8" s="259">
        <v>2</v>
      </c>
      <c r="AW8" s="260">
        <v>1</v>
      </c>
      <c r="AX8" s="260">
        <v>2</v>
      </c>
      <c r="AY8" s="259">
        <v>1</v>
      </c>
      <c r="AZ8" s="263">
        <v>2</v>
      </c>
      <c r="BA8" s="319">
        <v>1</v>
      </c>
      <c r="BB8" s="260">
        <v>2</v>
      </c>
      <c r="BC8" s="259">
        <v>1</v>
      </c>
      <c r="BD8" s="733">
        <v>3</v>
      </c>
      <c r="BE8" s="260">
        <v>1</v>
      </c>
      <c r="BF8" s="733">
        <v>3</v>
      </c>
      <c r="BG8" s="259">
        <v>1</v>
      </c>
      <c r="BH8" s="733">
        <v>3</v>
      </c>
      <c r="BI8" s="322">
        <v>1</v>
      </c>
      <c r="BJ8" s="744">
        <v>3</v>
      </c>
      <c r="BK8" s="259">
        <v>1</v>
      </c>
      <c r="BL8" s="733">
        <v>3</v>
      </c>
      <c r="BM8" s="260">
        <v>1</v>
      </c>
      <c r="BN8" s="733">
        <v>3</v>
      </c>
      <c r="BO8" s="259">
        <v>1</v>
      </c>
      <c r="BP8" s="733">
        <v>3</v>
      </c>
      <c r="BQ8" s="260">
        <v>1</v>
      </c>
      <c r="BR8" s="734">
        <v>3</v>
      </c>
      <c r="BS8" s="258">
        <v>1</v>
      </c>
      <c r="BT8" s="733">
        <v>3</v>
      </c>
      <c r="BU8" s="260">
        <v>1</v>
      </c>
      <c r="BV8" s="733">
        <v>3</v>
      </c>
      <c r="BW8" s="259">
        <v>1</v>
      </c>
      <c r="BX8" s="733">
        <v>3</v>
      </c>
      <c r="BY8" s="260">
        <v>1</v>
      </c>
      <c r="BZ8" s="733">
        <v>3</v>
      </c>
      <c r="CA8" s="263">
        <v>1</v>
      </c>
      <c r="CB8" s="744">
        <v>3</v>
      </c>
      <c r="CC8" s="260">
        <v>1</v>
      </c>
      <c r="CD8" s="733">
        <v>3</v>
      </c>
      <c r="CE8" s="259">
        <v>1</v>
      </c>
      <c r="CF8" s="733">
        <v>3</v>
      </c>
      <c r="CG8" s="260">
        <v>1</v>
      </c>
      <c r="CH8" s="733">
        <v>3</v>
      </c>
      <c r="CI8" s="259">
        <v>1</v>
      </c>
      <c r="CJ8" s="734">
        <v>3</v>
      </c>
      <c r="CK8" s="319">
        <v>1</v>
      </c>
      <c r="CL8" s="733">
        <v>3</v>
      </c>
      <c r="CM8" s="259">
        <v>1</v>
      </c>
      <c r="CN8" s="733">
        <v>3</v>
      </c>
      <c r="CO8" s="260">
        <v>1</v>
      </c>
      <c r="CP8" s="733">
        <v>3</v>
      </c>
      <c r="CQ8" s="259">
        <v>1</v>
      </c>
      <c r="CR8" s="734">
        <v>3</v>
      </c>
      <c r="CS8" s="319">
        <v>1</v>
      </c>
      <c r="CT8" s="260">
        <v>2</v>
      </c>
      <c r="CU8" s="259">
        <v>1</v>
      </c>
      <c r="CV8" s="259">
        <v>2</v>
      </c>
      <c r="CW8" s="260">
        <v>1</v>
      </c>
      <c r="CX8" s="260">
        <v>2</v>
      </c>
      <c r="CY8" s="259">
        <v>1</v>
      </c>
      <c r="CZ8" s="259">
        <v>2</v>
      </c>
      <c r="DA8" s="322">
        <v>1</v>
      </c>
      <c r="DB8" s="836"/>
      <c r="DC8" s="763">
        <f t="shared" si="0"/>
        <v>177</v>
      </c>
      <c r="DD8" s="693" t="s">
        <v>715</v>
      </c>
      <c r="DH8" s="6"/>
    </row>
    <row r="9" spans="1:118" ht="15.75" thickBot="1" x14ac:dyDescent="0.3">
      <c r="A9" s="692" t="s">
        <v>7</v>
      </c>
      <c r="B9" s="319">
        <v>2</v>
      </c>
      <c r="C9" s="690">
        <v>1</v>
      </c>
      <c r="D9" s="690">
        <v>2</v>
      </c>
      <c r="E9" s="260">
        <v>1</v>
      </c>
      <c r="F9" s="260">
        <v>2</v>
      </c>
      <c r="G9" s="259">
        <v>1</v>
      </c>
      <c r="H9" s="259">
        <v>2</v>
      </c>
      <c r="I9" s="260">
        <v>1</v>
      </c>
      <c r="J9" s="322">
        <v>2</v>
      </c>
      <c r="K9" s="258">
        <v>1</v>
      </c>
      <c r="L9" s="259">
        <v>2</v>
      </c>
      <c r="M9" s="260">
        <v>1</v>
      </c>
      <c r="N9" s="260">
        <v>2</v>
      </c>
      <c r="O9" s="259">
        <v>1</v>
      </c>
      <c r="P9" s="259">
        <v>2</v>
      </c>
      <c r="Q9" s="260">
        <v>1</v>
      </c>
      <c r="R9" s="322">
        <v>2</v>
      </c>
      <c r="S9" s="258">
        <v>1</v>
      </c>
      <c r="T9" s="259">
        <v>2</v>
      </c>
      <c r="U9" s="260">
        <v>1</v>
      </c>
      <c r="V9" s="260">
        <v>2</v>
      </c>
      <c r="W9" s="259">
        <v>1</v>
      </c>
      <c r="X9" s="259">
        <v>2</v>
      </c>
      <c r="Y9" s="260">
        <v>1</v>
      </c>
      <c r="Z9" s="322">
        <v>2</v>
      </c>
      <c r="AA9" s="258">
        <v>1</v>
      </c>
      <c r="AB9" s="259">
        <v>2</v>
      </c>
      <c r="AC9" s="260">
        <v>1</v>
      </c>
      <c r="AD9" s="260">
        <v>2</v>
      </c>
      <c r="AE9" s="259">
        <v>1</v>
      </c>
      <c r="AF9" s="259">
        <v>2</v>
      </c>
      <c r="AG9" s="260">
        <v>1</v>
      </c>
      <c r="AH9" s="260">
        <v>2</v>
      </c>
      <c r="AI9" s="263">
        <v>1</v>
      </c>
      <c r="AJ9" s="258">
        <v>2</v>
      </c>
      <c r="AK9" s="260">
        <v>1</v>
      </c>
      <c r="AL9" s="260">
        <v>2</v>
      </c>
      <c r="AM9" s="259">
        <v>1</v>
      </c>
      <c r="AN9" s="259">
        <v>2</v>
      </c>
      <c r="AO9" s="260">
        <v>1</v>
      </c>
      <c r="AP9" s="260">
        <v>2</v>
      </c>
      <c r="AQ9" s="259">
        <v>1</v>
      </c>
      <c r="AR9" s="263">
        <v>2</v>
      </c>
      <c r="AS9" s="319">
        <v>1</v>
      </c>
      <c r="AT9" s="260">
        <v>2</v>
      </c>
      <c r="AU9" s="259">
        <v>1</v>
      </c>
      <c r="AV9" s="259">
        <v>2</v>
      </c>
      <c r="AW9" s="260">
        <v>1</v>
      </c>
      <c r="AX9" s="260">
        <v>2</v>
      </c>
      <c r="AY9" s="259">
        <v>1</v>
      </c>
      <c r="AZ9" s="263">
        <v>2</v>
      </c>
      <c r="BA9" s="319">
        <v>1</v>
      </c>
      <c r="BB9" s="260">
        <v>2</v>
      </c>
      <c r="BC9" s="259">
        <v>1</v>
      </c>
      <c r="BD9" s="259">
        <v>2</v>
      </c>
      <c r="BE9" s="260">
        <v>1</v>
      </c>
      <c r="BF9" s="260">
        <v>2</v>
      </c>
      <c r="BG9" s="259">
        <v>1</v>
      </c>
      <c r="BH9" s="259">
        <v>2</v>
      </c>
      <c r="BI9" s="322">
        <v>1</v>
      </c>
      <c r="BJ9" s="319">
        <v>2</v>
      </c>
      <c r="BK9" s="259">
        <v>1</v>
      </c>
      <c r="BL9" s="259">
        <v>2</v>
      </c>
      <c r="BM9" s="260">
        <v>1</v>
      </c>
      <c r="BN9" s="260">
        <v>2</v>
      </c>
      <c r="BO9" s="259">
        <v>1</v>
      </c>
      <c r="BP9" s="259">
        <v>2</v>
      </c>
      <c r="BQ9" s="260">
        <v>1</v>
      </c>
      <c r="BR9" s="263">
        <v>2</v>
      </c>
      <c r="BS9" s="258">
        <v>1</v>
      </c>
      <c r="BT9" s="259">
        <v>2</v>
      </c>
      <c r="BU9" s="260">
        <v>1</v>
      </c>
      <c r="BV9" s="260">
        <v>2</v>
      </c>
      <c r="BW9" s="259">
        <v>1</v>
      </c>
      <c r="BX9" s="259">
        <v>2</v>
      </c>
      <c r="BY9" s="260">
        <v>1</v>
      </c>
      <c r="BZ9" s="260">
        <v>2</v>
      </c>
      <c r="CA9" s="263">
        <v>1</v>
      </c>
      <c r="CB9" s="258">
        <v>2</v>
      </c>
      <c r="CC9" s="260">
        <v>1</v>
      </c>
      <c r="CD9" s="260">
        <v>2</v>
      </c>
      <c r="CE9" s="259">
        <v>1</v>
      </c>
      <c r="CF9" s="259">
        <v>2</v>
      </c>
      <c r="CG9" s="260">
        <v>1</v>
      </c>
      <c r="CH9" s="260">
        <v>2</v>
      </c>
      <c r="CI9" s="259">
        <v>1</v>
      </c>
      <c r="CJ9" s="263">
        <v>2</v>
      </c>
      <c r="CK9" s="319">
        <v>1</v>
      </c>
      <c r="CL9" s="260">
        <v>2</v>
      </c>
      <c r="CM9" s="259">
        <v>1</v>
      </c>
      <c r="CN9" s="259">
        <v>2</v>
      </c>
      <c r="CO9" s="260">
        <v>1</v>
      </c>
      <c r="CP9" s="260">
        <v>2</v>
      </c>
      <c r="CQ9" s="259">
        <v>1</v>
      </c>
      <c r="CR9" s="263">
        <v>2</v>
      </c>
      <c r="CS9" s="319">
        <v>1</v>
      </c>
      <c r="CT9" s="260">
        <v>2</v>
      </c>
      <c r="CU9" s="259">
        <v>1</v>
      </c>
      <c r="CV9" s="259">
        <v>2</v>
      </c>
      <c r="CW9" s="260">
        <v>1</v>
      </c>
      <c r="CX9" s="260">
        <v>2</v>
      </c>
      <c r="CY9" s="259">
        <v>1</v>
      </c>
      <c r="CZ9" s="259">
        <v>2</v>
      </c>
      <c r="DA9" s="322">
        <v>1</v>
      </c>
      <c r="DB9" s="836">
        <v>40</v>
      </c>
      <c r="DC9" s="763">
        <f t="shared" si="0"/>
        <v>156</v>
      </c>
      <c r="DD9" s="693" t="str">
        <f t="shared" ref="DD9:DD20" si="1">A9</f>
        <v>Renato</v>
      </c>
      <c r="DH9" s="6"/>
    </row>
    <row r="10" spans="1:118" ht="15.75" thickBot="1" x14ac:dyDescent="0.3">
      <c r="A10" s="692" t="s">
        <v>8</v>
      </c>
      <c r="B10" s="319">
        <v>2</v>
      </c>
      <c r="C10" s="690">
        <v>1</v>
      </c>
      <c r="D10" s="690">
        <v>2</v>
      </c>
      <c r="E10" s="260">
        <v>1</v>
      </c>
      <c r="F10" s="260">
        <v>2</v>
      </c>
      <c r="G10" s="259">
        <v>1</v>
      </c>
      <c r="H10" s="259">
        <v>2</v>
      </c>
      <c r="I10" s="260">
        <v>1</v>
      </c>
      <c r="J10" s="322">
        <v>2</v>
      </c>
      <c r="K10" s="258">
        <v>1</v>
      </c>
      <c r="L10" s="259">
        <v>2</v>
      </c>
      <c r="M10" s="260">
        <v>1</v>
      </c>
      <c r="N10" s="260">
        <v>2</v>
      </c>
      <c r="O10" s="259">
        <v>1</v>
      </c>
      <c r="P10" s="259">
        <v>2</v>
      </c>
      <c r="Q10" s="260">
        <v>1</v>
      </c>
      <c r="R10" s="322">
        <v>2</v>
      </c>
      <c r="S10" s="258">
        <v>1</v>
      </c>
      <c r="T10" s="259">
        <v>2</v>
      </c>
      <c r="U10" s="260">
        <v>1</v>
      </c>
      <c r="V10" s="260">
        <v>2</v>
      </c>
      <c r="W10" s="259">
        <v>1</v>
      </c>
      <c r="X10" s="733">
        <v>3</v>
      </c>
      <c r="Y10" s="260">
        <v>1</v>
      </c>
      <c r="Z10" s="734">
        <v>3</v>
      </c>
      <c r="AA10" s="258">
        <v>1</v>
      </c>
      <c r="AB10" s="259">
        <v>2</v>
      </c>
      <c r="AC10" s="260">
        <v>1</v>
      </c>
      <c r="AD10" s="260">
        <v>2</v>
      </c>
      <c r="AE10" s="259">
        <v>1</v>
      </c>
      <c r="AF10" s="259">
        <v>2</v>
      </c>
      <c r="AG10" s="260">
        <v>1</v>
      </c>
      <c r="AH10" s="260">
        <v>2</v>
      </c>
      <c r="AI10" s="263">
        <v>1</v>
      </c>
      <c r="AJ10" s="258">
        <v>2</v>
      </c>
      <c r="AK10" s="260">
        <v>1</v>
      </c>
      <c r="AL10" s="260">
        <v>2</v>
      </c>
      <c r="AM10" s="259">
        <v>1</v>
      </c>
      <c r="AN10" s="259">
        <v>2</v>
      </c>
      <c r="AO10" s="260">
        <v>1</v>
      </c>
      <c r="AP10" s="260">
        <v>2</v>
      </c>
      <c r="AQ10" s="259">
        <v>1</v>
      </c>
      <c r="AR10" s="263">
        <v>2</v>
      </c>
      <c r="AS10" s="319">
        <v>1</v>
      </c>
      <c r="AT10" s="260">
        <v>2</v>
      </c>
      <c r="AU10" s="259">
        <v>1</v>
      </c>
      <c r="AV10" s="259">
        <v>2</v>
      </c>
      <c r="AW10" s="260">
        <v>1</v>
      </c>
      <c r="AX10" s="260">
        <v>2</v>
      </c>
      <c r="AY10" s="259">
        <v>1</v>
      </c>
      <c r="AZ10" s="263">
        <v>2</v>
      </c>
      <c r="BA10" s="319">
        <v>1</v>
      </c>
      <c r="BB10" s="260">
        <v>2</v>
      </c>
      <c r="BC10" s="259">
        <v>1</v>
      </c>
      <c r="BD10" s="259">
        <v>2</v>
      </c>
      <c r="BE10" s="260">
        <v>1</v>
      </c>
      <c r="BF10" s="260">
        <v>2</v>
      </c>
      <c r="BG10" s="259">
        <v>1</v>
      </c>
      <c r="BH10" s="259">
        <v>2</v>
      </c>
      <c r="BI10" s="322">
        <v>1</v>
      </c>
      <c r="BJ10" s="319">
        <v>2</v>
      </c>
      <c r="BK10" s="259">
        <v>1</v>
      </c>
      <c r="BL10" s="259">
        <v>2</v>
      </c>
      <c r="BM10" s="260">
        <v>1</v>
      </c>
      <c r="BN10" s="259">
        <v>2</v>
      </c>
      <c r="BO10" s="259">
        <v>1</v>
      </c>
      <c r="BP10" s="259">
        <v>2</v>
      </c>
      <c r="BQ10" s="259">
        <v>1</v>
      </c>
      <c r="BR10" s="263">
        <v>2</v>
      </c>
      <c r="BS10" s="258">
        <v>1</v>
      </c>
      <c r="BT10" s="259">
        <v>2</v>
      </c>
      <c r="BU10" s="260">
        <v>1</v>
      </c>
      <c r="BV10" s="260">
        <v>2</v>
      </c>
      <c r="BW10" s="259">
        <v>1</v>
      </c>
      <c r="BX10" s="259">
        <v>2</v>
      </c>
      <c r="BY10" s="260">
        <v>1</v>
      </c>
      <c r="BZ10" s="260">
        <v>2</v>
      </c>
      <c r="CA10" s="263">
        <v>1</v>
      </c>
      <c r="CB10" s="258">
        <v>2</v>
      </c>
      <c r="CC10" s="260">
        <v>1</v>
      </c>
      <c r="CD10" s="260">
        <v>2</v>
      </c>
      <c r="CE10" s="259">
        <v>1</v>
      </c>
      <c r="CF10" s="259">
        <v>2</v>
      </c>
      <c r="CG10" s="260">
        <v>1</v>
      </c>
      <c r="CH10" s="260">
        <v>2</v>
      </c>
      <c r="CI10" s="259">
        <v>1</v>
      </c>
      <c r="CJ10" s="263">
        <v>2</v>
      </c>
      <c r="CK10" s="319">
        <v>1</v>
      </c>
      <c r="CL10" s="260">
        <v>2</v>
      </c>
      <c r="CM10" s="259">
        <v>1</v>
      </c>
      <c r="CN10" s="259">
        <v>2</v>
      </c>
      <c r="CO10" s="260">
        <v>1</v>
      </c>
      <c r="CP10" s="260">
        <v>2</v>
      </c>
      <c r="CQ10" s="259">
        <v>1</v>
      </c>
      <c r="CR10" s="263">
        <v>2</v>
      </c>
      <c r="CS10" s="319">
        <v>1</v>
      </c>
      <c r="CT10" s="260">
        <v>2</v>
      </c>
      <c r="CU10" s="259">
        <v>1</v>
      </c>
      <c r="CV10" s="259">
        <v>2</v>
      </c>
      <c r="CW10" s="260">
        <v>1</v>
      </c>
      <c r="CX10" s="260">
        <v>2</v>
      </c>
      <c r="CY10" s="259">
        <v>1</v>
      </c>
      <c r="CZ10" s="259">
        <v>2</v>
      </c>
      <c r="DA10" s="322">
        <v>1</v>
      </c>
      <c r="DB10" s="768">
        <v>20</v>
      </c>
      <c r="DC10" s="763">
        <f t="shared" si="0"/>
        <v>158</v>
      </c>
      <c r="DD10" s="693" t="str">
        <f t="shared" si="1"/>
        <v>Conhé</v>
      </c>
      <c r="DH10" s="6"/>
    </row>
    <row r="11" spans="1:118" ht="15.75" thickBot="1" x14ac:dyDescent="0.3">
      <c r="A11" s="692" t="s">
        <v>9</v>
      </c>
      <c r="B11" s="319">
        <v>2</v>
      </c>
      <c r="C11" s="690">
        <v>1</v>
      </c>
      <c r="D11" s="690">
        <v>2</v>
      </c>
      <c r="E11" s="260">
        <v>1</v>
      </c>
      <c r="F11" s="260">
        <v>2</v>
      </c>
      <c r="G11" s="259">
        <v>1</v>
      </c>
      <c r="H11" s="259">
        <v>2</v>
      </c>
      <c r="I11" s="260">
        <v>1</v>
      </c>
      <c r="J11" s="322">
        <v>2</v>
      </c>
      <c r="K11" s="258">
        <v>1</v>
      </c>
      <c r="L11" s="259">
        <v>2</v>
      </c>
      <c r="M11" s="260">
        <v>1</v>
      </c>
      <c r="N11" s="260">
        <v>2</v>
      </c>
      <c r="O11" s="259">
        <v>1</v>
      </c>
      <c r="P11" s="259">
        <v>2</v>
      </c>
      <c r="Q11" s="260">
        <v>1</v>
      </c>
      <c r="R11" s="322">
        <v>2</v>
      </c>
      <c r="S11" s="258">
        <v>1</v>
      </c>
      <c r="T11" s="259">
        <v>2</v>
      </c>
      <c r="U11" s="260">
        <v>1</v>
      </c>
      <c r="V11" s="260">
        <v>2</v>
      </c>
      <c r="W11" s="259">
        <v>1</v>
      </c>
      <c r="X11" s="259">
        <v>2</v>
      </c>
      <c r="Y11" s="260">
        <v>1</v>
      </c>
      <c r="Z11" s="322">
        <v>2</v>
      </c>
      <c r="AA11" s="258">
        <v>1</v>
      </c>
      <c r="AB11" s="259">
        <v>2</v>
      </c>
      <c r="AC11" s="260">
        <v>1</v>
      </c>
      <c r="AD11" s="260">
        <v>2</v>
      </c>
      <c r="AE11" s="259">
        <v>1</v>
      </c>
      <c r="AF11" s="259">
        <v>2</v>
      </c>
      <c r="AG11" s="260">
        <v>1</v>
      </c>
      <c r="AH11" s="260">
        <v>2</v>
      </c>
      <c r="AI11" s="263">
        <v>1</v>
      </c>
      <c r="AJ11" s="258">
        <v>2</v>
      </c>
      <c r="AK11" s="260">
        <v>1</v>
      </c>
      <c r="AL11" s="260">
        <v>2</v>
      </c>
      <c r="AM11" s="259">
        <v>1</v>
      </c>
      <c r="AN11" s="259">
        <v>2</v>
      </c>
      <c r="AO11" s="260">
        <v>1</v>
      </c>
      <c r="AP11" s="260">
        <v>2</v>
      </c>
      <c r="AQ11" s="259">
        <v>1</v>
      </c>
      <c r="AR11" s="263">
        <v>2</v>
      </c>
      <c r="AS11" s="319">
        <v>1</v>
      </c>
      <c r="AT11" s="260">
        <v>2</v>
      </c>
      <c r="AU11" s="259">
        <v>1</v>
      </c>
      <c r="AV11" s="259">
        <v>2</v>
      </c>
      <c r="AW11" s="260">
        <v>1</v>
      </c>
      <c r="AX11" s="260">
        <v>2</v>
      </c>
      <c r="AY11" s="259">
        <v>1</v>
      </c>
      <c r="AZ11" s="263">
        <v>2</v>
      </c>
      <c r="BA11" s="319">
        <v>1</v>
      </c>
      <c r="BB11" s="260">
        <v>2</v>
      </c>
      <c r="BC11" s="259">
        <v>1</v>
      </c>
      <c r="BD11" s="259">
        <v>2</v>
      </c>
      <c r="BE11" s="260">
        <v>1</v>
      </c>
      <c r="BF11" s="260">
        <v>2</v>
      </c>
      <c r="BG11" s="259">
        <v>1</v>
      </c>
      <c r="BH11" s="259">
        <v>2</v>
      </c>
      <c r="BI11" s="322">
        <v>1</v>
      </c>
      <c r="BJ11" s="319">
        <v>2</v>
      </c>
      <c r="BK11" s="259">
        <v>1</v>
      </c>
      <c r="BL11" s="259">
        <v>2</v>
      </c>
      <c r="BM11" s="260">
        <v>1</v>
      </c>
      <c r="BN11" s="260">
        <v>2</v>
      </c>
      <c r="BO11" s="259">
        <v>1</v>
      </c>
      <c r="BP11" s="259">
        <v>2</v>
      </c>
      <c r="BQ11" s="260">
        <v>1</v>
      </c>
      <c r="BR11" s="322">
        <v>2</v>
      </c>
      <c r="BS11" s="258">
        <v>1</v>
      </c>
      <c r="BT11" s="259">
        <v>2</v>
      </c>
      <c r="BU11" s="260">
        <v>1</v>
      </c>
      <c r="BV11" s="260">
        <v>2</v>
      </c>
      <c r="BW11" s="259">
        <v>1</v>
      </c>
      <c r="BX11" s="259">
        <v>2</v>
      </c>
      <c r="BY11" s="260">
        <v>1</v>
      </c>
      <c r="BZ11" s="260">
        <v>2</v>
      </c>
      <c r="CA11" s="263">
        <v>1</v>
      </c>
      <c r="CB11" s="258">
        <v>2</v>
      </c>
      <c r="CC11" s="260">
        <v>1</v>
      </c>
      <c r="CD11" s="260">
        <v>2</v>
      </c>
      <c r="CE11" s="259">
        <v>1</v>
      </c>
      <c r="CF11" s="259">
        <v>2</v>
      </c>
      <c r="CG11" s="260">
        <v>1</v>
      </c>
      <c r="CH11" s="733">
        <v>3</v>
      </c>
      <c r="CI11" s="259">
        <v>1</v>
      </c>
      <c r="CJ11" s="734">
        <v>3</v>
      </c>
      <c r="CK11" s="319">
        <v>1</v>
      </c>
      <c r="CL11" s="259">
        <v>2</v>
      </c>
      <c r="CM11" s="259">
        <v>1</v>
      </c>
      <c r="CN11" s="259">
        <v>2</v>
      </c>
      <c r="CO11" s="260">
        <v>1</v>
      </c>
      <c r="CP11" s="259">
        <v>2</v>
      </c>
      <c r="CQ11" s="259">
        <v>1</v>
      </c>
      <c r="CR11" s="263">
        <v>2</v>
      </c>
      <c r="CS11" s="319">
        <v>1</v>
      </c>
      <c r="CT11" s="260">
        <v>2</v>
      </c>
      <c r="CU11" s="259">
        <v>1</v>
      </c>
      <c r="CV11" s="259">
        <v>2</v>
      </c>
      <c r="CW11" s="260">
        <v>1</v>
      </c>
      <c r="CX11" s="260">
        <v>2</v>
      </c>
      <c r="CY11" s="259">
        <v>1</v>
      </c>
      <c r="CZ11" s="259">
        <v>2</v>
      </c>
      <c r="DA11" s="322">
        <v>1</v>
      </c>
      <c r="DB11" s="836"/>
      <c r="DC11" s="763">
        <f t="shared" si="0"/>
        <v>158</v>
      </c>
      <c r="DD11" s="693" t="str">
        <f t="shared" si="1"/>
        <v>Catita</v>
      </c>
      <c r="DH11" s="6"/>
    </row>
    <row r="12" spans="1:118" ht="15.75" thickBot="1" x14ac:dyDescent="0.3">
      <c r="A12" s="692" t="s">
        <v>10</v>
      </c>
      <c r="B12" s="359">
        <v>3</v>
      </c>
      <c r="C12" s="690">
        <v>1</v>
      </c>
      <c r="D12" s="357">
        <v>3</v>
      </c>
      <c r="E12" s="260">
        <v>1</v>
      </c>
      <c r="F12" s="357">
        <v>3</v>
      </c>
      <c r="G12" s="259">
        <v>1</v>
      </c>
      <c r="H12" s="357">
        <v>3</v>
      </c>
      <c r="I12" s="260">
        <v>1</v>
      </c>
      <c r="J12" s="434">
        <v>3</v>
      </c>
      <c r="K12" s="258">
        <v>1</v>
      </c>
      <c r="L12" s="259">
        <v>2</v>
      </c>
      <c r="M12" s="260">
        <v>1</v>
      </c>
      <c r="N12" s="260">
        <v>2</v>
      </c>
      <c r="O12" s="259">
        <v>1</v>
      </c>
      <c r="P12" s="259">
        <v>2</v>
      </c>
      <c r="Q12" s="260">
        <v>1</v>
      </c>
      <c r="R12" s="322">
        <v>2</v>
      </c>
      <c r="S12" s="258">
        <v>1</v>
      </c>
      <c r="T12" s="259">
        <v>2</v>
      </c>
      <c r="U12" s="260">
        <v>1</v>
      </c>
      <c r="V12" s="260">
        <v>2</v>
      </c>
      <c r="W12" s="259">
        <v>1</v>
      </c>
      <c r="X12" s="259">
        <v>2</v>
      </c>
      <c r="Y12" s="260">
        <v>1</v>
      </c>
      <c r="Z12" s="322">
        <v>2</v>
      </c>
      <c r="AA12" s="258">
        <v>1</v>
      </c>
      <c r="AB12" s="259">
        <v>2</v>
      </c>
      <c r="AC12" s="260">
        <v>1</v>
      </c>
      <c r="AD12" s="260">
        <v>2</v>
      </c>
      <c r="AE12" s="259">
        <v>1</v>
      </c>
      <c r="AF12" s="259">
        <v>2</v>
      </c>
      <c r="AG12" s="260">
        <v>1</v>
      </c>
      <c r="AH12" s="260">
        <v>2</v>
      </c>
      <c r="AI12" s="263">
        <v>1</v>
      </c>
      <c r="AJ12" s="258">
        <v>2</v>
      </c>
      <c r="AK12" s="260">
        <v>1</v>
      </c>
      <c r="AL12" s="260">
        <v>2</v>
      </c>
      <c r="AM12" s="259">
        <v>1</v>
      </c>
      <c r="AN12" s="259">
        <v>2</v>
      </c>
      <c r="AO12" s="260">
        <v>1</v>
      </c>
      <c r="AP12" s="260">
        <v>2</v>
      </c>
      <c r="AQ12" s="259">
        <v>1</v>
      </c>
      <c r="AR12" s="263">
        <v>2</v>
      </c>
      <c r="AS12" s="319">
        <v>1</v>
      </c>
      <c r="AT12" s="260">
        <v>2</v>
      </c>
      <c r="AU12" s="259">
        <v>1</v>
      </c>
      <c r="AV12" s="259">
        <v>2</v>
      </c>
      <c r="AW12" s="260">
        <v>1</v>
      </c>
      <c r="AX12" s="260">
        <v>2</v>
      </c>
      <c r="AY12" s="259">
        <v>1</v>
      </c>
      <c r="AZ12" s="263">
        <v>2</v>
      </c>
      <c r="BA12" s="319">
        <v>1</v>
      </c>
      <c r="BB12" s="260">
        <v>2</v>
      </c>
      <c r="BC12" s="259">
        <v>1</v>
      </c>
      <c r="BD12" s="259">
        <v>2</v>
      </c>
      <c r="BE12" s="260">
        <v>1</v>
      </c>
      <c r="BF12" s="260">
        <v>2</v>
      </c>
      <c r="BG12" s="259">
        <v>1</v>
      </c>
      <c r="BH12" s="259">
        <v>2</v>
      </c>
      <c r="BI12" s="322">
        <v>1</v>
      </c>
      <c r="BJ12" s="319">
        <v>2</v>
      </c>
      <c r="BK12" s="259">
        <v>1</v>
      </c>
      <c r="BL12" s="259">
        <v>2</v>
      </c>
      <c r="BM12" s="260">
        <v>1</v>
      </c>
      <c r="BN12" s="260">
        <v>2</v>
      </c>
      <c r="BO12" s="259">
        <v>1</v>
      </c>
      <c r="BP12" s="259">
        <v>2</v>
      </c>
      <c r="BQ12" s="260">
        <v>1</v>
      </c>
      <c r="BR12" s="322">
        <v>2</v>
      </c>
      <c r="BS12" s="258">
        <v>1</v>
      </c>
      <c r="BT12" s="259">
        <v>2</v>
      </c>
      <c r="BU12" s="260">
        <v>1</v>
      </c>
      <c r="BV12" s="260">
        <v>2</v>
      </c>
      <c r="BW12" s="259">
        <v>1</v>
      </c>
      <c r="BX12" s="259">
        <v>2</v>
      </c>
      <c r="BY12" s="260">
        <v>1</v>
      </c>
      <c r="BZ12" s="260">
        <v>2</v>
      </c>
      <c r="CA12" s="263">
        <v>1</v>
      </c>
      <c r="CB12" s="258">
        <v>2</v>
      </c>
      <c r="CC12" s="260">
        <v>1</v>
      </c>
      <c r="CD12" s="260">
        <v>2</v>
      </c>
      <c r="CE12" s="259">
        <v>1</v>
      </c>
      <c r="CF12" s="259">
        <v>2</v>
      </c>
      <c r="CG12" s="260">
        <v>1</v>
      </c>
      <c r="CH12" s="260">
        <v>2</v>
      </c>
      <c r="CI12" s="259">
        <v>1</v>
      </c>
      <c r="CJ12" s="263">
        <v>2</v>
      </c>
      <c r="CK12" s="319">
        <v>1</v>
      </c>
      <c r="CL12" s="260">
        <v>2</v>
      </c>
      <c r="CM12" s="259">
        <v>1</v>
      </c>
      <c r="CN12" s="259">
        <v>2</v>
      </c>
      <c r="CO12" s="260">
        <v>1</v>
      </c>
      <c r="CP12" s="260">
        <v>2</v>
      </c>
      <c r="CQ12" s="259">
        <v>1</v>
      </c>
      <c r="CR12" s="263">
        <v>2</v>
      </c>
      <c r="CS12" s="319">
        <v>1</v>
      </c>
      <c r="CT12" s="260">
        <v>2</v>
      </c>
      <c r="CU12" s="259">
        <v>1</v>
      </c>
      <c r="CV12" s="259">
        <v>2</v>
      </c>
      <c r="CW12" s="260">
        <v>1</v>
      </c>
      <c r="CX12" s="260">
        <v>2</v>
      </c>
      <c r="CY12" s="259">
        <v>1</v>
      </c>
      <c r="CZ12" s="259">
        <v>2</v>
      </c>
      <c r="DA12" s="322">
        <v>1</v>
      </c>
      <c r="DB12" s="836">
        <f>9+20</f>
        <v>29</v>
      </c>
      <c r="DC12" s="763">
        <f t="shared" si="0"/>
        <v>161</v>
      </c>
      <c r="DD12" s="693" t="str">
        <f t="shared" si="1"/>
        <v>Alves</v>
      </c>
      <c r="DH12" s="6"/>
    </row>
    <row r="13" spans="1:118" ht="15.75" thickBot="1" x14ac:dyDescent="0.3">
      <c r="A13" s="692" t="s">
        <v>11</v>
      </c>
      <c r="B13" s="359">
        <v>3</v>
      </c>
      <c r="C13" s="690">
        <v>1</v>
      </c>
      <c r="D13" s="357">
        <v>3</v>
      </c>
      <c r="E13" s="260">
        <v>1</v>
      </c>
      <c r="F13" s="357">
        <v>3</v>
      </c>
      <c r="G13" s="259">
        <v>1</v>
      </c>
      <c r="H13" s="357">
        <v>3</v>
      </c>
      <c r="I13" s="260">
        <v>1</v>
      </c>
      <c r="J13" s="434">
        <v>3</v>
      </c>
      <c r="K13" s="258">
        <v>1</v>
      </c>
      <c r="L13" s="357">
        <v>3</v>
      </c>
      <c r="M13" s="260">
        <v>1</v>
      </c>
      <c r="N13" s="357">
        <v>3</v>
      </c>
      <c r="O13" s="259">
        <v>1</v>
      </c>
      <c r="P13" s="357">
        <v>3</v>
      </c>
      <c r="Q13" s="260">
        <v>1</v>
      </c>
      <c r="R13" s="434">
        <v>3</v>
      </c>
      <c r="S13" s="258">
        <v>1</v>
      </c>
      <c r="T13" s="733">
        <v>3</v>
      </c>
      <c r="U13" s="260">
        <v>1</v>
      </c>
      <c r="V13" s="733">
        <v>3</v>
      </c>
      <c r="W13" s="259">
        <v>1</v>
      </c>
      <c r="X13" s="733">
        <v>3</v>
      </c>
      <c r="Y13" s="260">
        <v>1</v>
      </c>
      <c r="Z13" s="734">
        <v>3</v>
      </c>
      <c r="AA13" s="258">
        <v>1</v>
      </c>
      <c r="AB13" s="733">
        <v>3</v>
      </c>
      <c r="AC13" s="260">
        <v>1</v>
      </c>
      <c r="AD13" s="733">
        <v>3</v>
      </c>
      <c r="AE13" s="259">
        <v>1</v>
      </c>
      <c r="AF13" s="733">
        <v>3</v>
      </c>
      <c r="AG13" s="260">
        <v>1</v>
      </c>
      <c r="AH13" s="733">
        <v>3</v>
      </c>
      <c r="AI13" s="263">
        <v>1</v>
      </c>
      <c r="AJ13" s="744">
        <v>3</v>
      </c>
      <c r="AK13" s="260">
        <v>1</v>
      </c>
      <c r="AL13" s="733">
        <v>3</v>
      </c>
      <c r="AM13" s="259">
        <v>1</v>
      </c>
      <c r="AN13" s="733">
        <v>3</v>
      </c>
      <c r="AO13" s="260">
        <v>1</v>
      </c>
      <c r="AP13" s="733">
        <v>3</v>
      </c>
      <c r="AQ13" s="259">
        <v>1</v>
      </c>
      <c r="AR13" s="734">
        <v>3</v>
      </c>
      <c r="AS13" s="319">
        <v>1</v>
      </c>
      <c r="AT13" s="733">
        <v>3</v>
      </c>
      <c r="AU13" s="259">
        <v>1</v>
      </c>
      <c r="AV13" s="733">
        <v>3</v>
      </c>
      <c r="AW13" s="260">
        <v>1</v>
      </c>
      <c r="AX13" s="733">
        <v>3</v>
      </c>
      <c r="AY13" s="259">
        <v>1</v>
      </c>
      <c r="AZ13" s="734">
        <v>3</v>
      </c>
      <c r="BA13" s="319">
        <v>1</v>
      </c>
      <c r="BB13" s="733">
        <v>3</v>
      </c>
      <c r="BC13" s="259">
        <v>1</v>
      </c>
      <c r="BD13" s="733">
        <v>3</v>
      </c>
      <c r="BE13" s="260">
        <v>1</v>
      </c>
      <c r="BF13" s="733">
        <v>3</v>
      </c>
      <c r="BG13" s="259">
        <v>1</v>
      </c>
      <c r="BH13" s="733">
        <v>3</v>
      </c>
      <c r="BI13" s="322">
        <v>1</v>
      </c>
      <c r="BJ13" s="319">
        <v>2</v>
      </c>
      <c r="BK13" s="259">
        <v>1</v>
      </c>
      <c r="BL13" s="259">
        <v>2</v>
      </c>
      <c r="BM13" s="260">
        <v>1</v>
      </c>
      <c r="BN13" s="260">
        <v>2</v>
      </c>
      <c r="BO13" s="259">
        <v>1</v>
      </c>
      <c r="BP13" s="259">
        <v>2</v>
      </c>
      <c r="BQ13" s="260">
        <v>1</v>
      </c>
      <c r="BR13" s="734">
        <v>3</v>
      </c>
      <c r="BS13" s="258">
        <v>1</v>
      </c>
      <c r="BT13" s="733">
        <v>3</v>
      </c>
      <c r="BU13" s="260">
        <v>1</v>
      </c>
      <c r="BV13" s="733">
        <v>3</v>
      </c>
      <c r="BW13" s="259">
        <v>1</v>
      </c>
      <c r="BX13" s="733">
        <v>3</v>
      </c>
      <c r="BY13" s="260">
        <v>1</v>
      </c>
      <c r="BZ13" s="733">
        <v>3</v>
      </c>
      <c r="CA13" s="263">
        <v>1</v>
      </c>
      <c r="CB13" s="258">
        <v>2</v>
      </c>
      <c r="CC13" s="260">
        <v>1</v>
      </c>
      <c r="CD13" s="260">
        <v>2</v>
      </c>
      <c r="CE13" s="259">
        <v>1</v>
      </c>
      <c r="CF13" s="259">
        <v>2</v>
      </c>
      <c r="CG13" s="260">
        <v>1</v>
      </c>
      <c r="CH13" s="260">
        <v>2</v>
      </c>
      <c r="CI13" s="259">
        <v>1</v>
      </c>
      <c r="CJ13" s="734">
        <v>3</v>
      </c>
      <c r="CK13" s="319">
        <v>1</v>
      </c>
      <c r="CL13" s="733">
        <v>3</v>
      </c>
      <c r="CM13" s="259">
        <v>1</v>
      </c>
      <c r="CN13" s="733">
        <v>3</v>
      </c>
      <c r="CO13" s="260">
        <v>1</v>
      </c>
      <c r="CP13" s="733">
        <v>3</v>
      </c>
      <c r="CQ13" s="259">
        <v>1</v>
      </c>
      <c r="CR13" s="734">
        <v>3</v>
      </c>
      <c r="CS13" s="319">
        <v>1</v>
      </c>
      <c r="CT13" s="260">
        <v>2</v>
      </c>
      <c r="CU13" s="259">
        <v>1</v>
      </c>
      <c r="CV13" s="259">
        <v>2</v>
      </c>
      <c r="CW13" s="260">
        <v>1</v>
      </c>
      <c r="CX13" s="260">
        <v>2</v>
      </c>
      <c r="CY13" s="259">
        <v>1</v>
      </c>
      <c r="CZ13" s="259">
        <v>2</v>
      </c>
      <c r="DA13" s="322">
        <v>1</v>
      </c>
      <c r="DB13" s="836"/>
      <c r="DC13" s="763">
        <f t="shared" si="0"/>
        <v>196</v>
      </c>
      <c r="DD13" s="693" t="str">
        <f t="shared" si="1"/>
        <v>Batanete</v>
      </c>
      <c r="DH13" s="6"/>
    </row>
    <row r="14" spans="1:118" ht="15.75" thickBot="1" x14ac:dyDescent="0.3">
      <c r="A14" s="692" t="s">
        <v>12</v>
      </c>
      <c r="B14" s="319">
        <v>2</v>
      </c>
      <c r="C14" s="690">
        <v>1</v>
      </c>
      <c r="D14" s="690">
        <v>2</v>
      </c>
      <c r="E14" s="260">
        <v>1</v>
      </c>
      <c r="F14" s="260">
        <v>2</v>
      </c>
      <c r="G14" s="259">
        <v>1</v>
      </c>
      <c r="H14" s="259">
        <v>2</v>
      </c>
      <c r="I14" s="260">
        <v>1</v>
      </c>
      <c r="J14" s="322">
        <v>2</v>
      </c>
      <c r="K14" s="258">
        <v>1</v>
      </c>
      <c r="L14" s="259">
        <v>2</v>
      </c>
      <c r="M14" s="260">
        <v>1</v>
      </c>
      <c r="N14" s="260">
        <v>2</v>
      </c>
      <c r="O14" s="259">
        <v>1</v>
      </c>
      <c r="P14" s="259">
        <v>2</v>
      </c>
      <c r="Q14" s="260">
        <v>1</v>
      </c>
      <c r="R14" s="322">
        <v>2</v>
      </c>
      <c r="S14" s="258">
        <v>1</v>
      </c>
      <c r="T14" s="259">
        <v>2</v>
      </c>
      <c r="U14" s="260">
        <v>1</v>
      </c>
      <c r="V14" s="260">
        <v>2</v>
      </c>
      <c r="W14" s="259">
        <v>1</v>
      </c>
      <c r="X14" s="259">
        <v>2</v>
      </c>
      <c r="Y14" s="260">
        <v>1</v>
      </c>
      <c r="Z14" s="322">
        <v>2</v>
      </c>
      <c r="AA14" s="258">
        <v>1</v>
      </c>
      <c r="AB14" s="259">
        <v>2</v>
      </c>
      <c r="AC14" s="260">
        <v>1</v>
      </c>
      <c r="AD14" s="260">
        <v>2</v>
      </c>
      <c r="AE14" s="259">
        <v>1</v>
      </c>
      <c r="AF14" s="259">
        <v>2</v>
      </c>
      <c r="AG14" s="260">
        <v>1</v>
      </c>
      <c r="AH14" s="260">
        <v>2</v>
      </c>
      <c r="AI14" s="263">
        <v>1</v>
      </c>
      <c r="AJ14" s="258">
        <v>2</v>
      </c>
      <c r="AK14" s="260">
        <v>1</v>
      </c>
      <c r="AL14" s="260">
        <v>2</v>
      </c>
      <c r="AM14" s="259">
        <v>1</v>
      </c>
      <c r="AN14" s="259">
        <v>2</v>
      </c>
      <c r="AO14" s="260">
        <v>1</v>
      </c>
      <c r="AP14" s="260">
        <v>2</v>
      </c>
      <c r="AQ14" s="259">
        <v>1</v>
      </c>
      <c r="AR14" s="263">
        <v>2</v>
      </c>
      <c r="AS14" s="319">
        <v>1</v>
      </c>
      <c r="AT14" s="260">
        <v>2</v>
      </c>
      <c r="AU14" s="259">
        <v>1</v>
      </c>
      <c r="AV14" s="259">
        <v>2</v>
      </c>
      <c r="AW14" s="260">
        <v>1</v>
      </c>
      <c r="AX14" s="260">
        <v>2</v>
      </c>
      <c r="AY14" s="259">
        <v>1</v>
      </c>
      <c r="AZ14" s="263">
        <v>2</v>
      </c>
      <c r="BA14" s="319">
        <v>1</v>
      </c>
      <c r="BB14" s="260">
        <v>2</v>
      </c>
      <c r="BC14" s="259">
        <v>1</v>
      </c>
      <c r="BD14" s="259">
        <v>2</v>
      </c>
      <c r="BE14" s="260">
        <v>1</v>
      </c>
      <c r="BF14" s="260">
        <v>2</v>
      </c>
      <c r="BG14" s="259">
        <v>1</v>
      </c>
      <c r="BH14" s="259">
        <v>2</v>
      </c>
      <c r="BI14" s="322">
        <v>1</v>
      </c>
      <c r="BJ14" s="319">
        <v>2</v>
      </c>
      <c r="BK14" s="259">
        <v>1</v>
      </c>
      <c r="BL14" s="259">
        <v>2</v>
      </c>
      <c r="BM14" s="260">
        <v>1</v>
      </c>
      <c r="BN14" s="260">
        <v>2</v>
      </c>
      <c r="BO14" s="259">
        <v>1</v>
      </c>
      <c r="BP14" s="259">
        <v>2</v>
      </c>
      <c r="BQ14" s="260">
        <v>1</v>
      </c>
      <c r="BR14" s="322">
        <v>2</v>
      </c>
      <c r="BS14" s="258">
        <v>1</v>
      </c>
      <c r="BT14" s="259">
        <v>2</v>
      </c>
      <c r="BU14" s="260">
        <v>1</v>
      </c>
      <c r="BV14" s="260">
        <v>2</v>
      </c>
      <c r="BW14" s="259">
        <v>1</v>
      </c>
      <c r="BX14" s="259">
        <v>2</v>
      </c>
      <c r="BY14" s="260">
        <v>1</v>
      </c>
      <c r="BZ14" s="260">
        <v>2</v>
      </c>
      <c r="CA14" s="263">
        <v>1</v>
      </c>
      <c r="CB14" s="744">
        <v>3</v>
      </c>
      <c r="CC14" s="260">
        <v>1</v>
      </c>
      <c r="CD14" s="733">
        <v>3</v>
      </c>
      <c r="CE14" s="259">
        <v>1</v>
      </c>
      <c r="CF14" s="733">
        <v>3</v>
      </c>
      <c r="CG14" s="260">
        <v>1</v>
      </c>
      <c r="CH14" s="733">
        <v>3</v>
      </c>
      <c r="CI14" s="259">
        <v>1</v>
      </c>
      <c r="CJ14" s="734">
        <v>3</v>
      </c>
      <c r="CK14" s="319">
        <v>1</v>
      </c>
      <c r="CL14" s="260">
        <v>2</v>
      </c>
      <c r="CM14" s="259">
        <v>1</v>
      </c>
      <c r="CN14" s="259">
        <v>2</v>
      </c>
      <c r="CO14" s="260">
        <v>1</v>
      </c>
      <c r="CP14" s="260"/>
      <c r="CQ14" s="259">
        <v>1</v>
      </c>
      <c r="CR14" s="734">
        <v>3</v>
      </c>
      <c r="CS14" s="319">
        <v>1</v>
      </c>
      <c r="CT14" s="260">
        <v>2</v>
      </c>
      <c r="CU14" s="259">
        <v>1</v>
      </c>
      <c r="CV14" s="259">
        <v>2</v>
      </c>
      <c r="CW14" s="260">
        <v>1</v>
      </c>
      <c r="CX14" s="260">
        <v>2</v>
      </c>
      <c r="CY14" s="259">
        <v>1</v>
      </c>
      <c r="CZ14" s="259">
        <v>2</v>
      </c>
      <c r="DA14" s="322">
        <v>1</v>
      </c>
      <c r="DB14" s="768">
        <v>30</v>
      </c>
      <c r="DC14" s="763">
        <f t="shared" si="0"/>
        <v>160</v>
      </c>
      <c r="DD14" s="693" t="str">
        <f t="shared" si="1"/>
        <v>Couve</v>
      </c>
      <c r="DH14" s="6"/>
    </row>
    <row r="15" spans="1:118" ht="15.75" thickBot="1" x14ac:dyDescent="0.3">
      <c r="A15" s="692" t="s">
        <v>39</v>
      </c>
      <c r="B15" s="319">
        <v>2</v>
      </c>
      <c r="C15" s="690">
        <v>1</v>
      </c>
      <c r="D15" s="690">
        <v>2</v>
      </c>
      <c r="E15" s="260">
        <v>1</v>
      </c>
      <c r="F15" s="260">
        <v>2</v>
      </c>
      <c r="G15" s="259">
        <v>1</v>
      </c>
      <c r="H15" s="259">
        <v>2</v>
      </c>
      <c r="I15" s="260">
        <v>1</v>
      </c>
      <c r="J15" s="322">
        <v>2</v>
      </c>
      <c r="K15" s="258">
        <v>1</v>
      </c>
      <c r="L15" s="259">
        <v>2</v>
      </c>
      <c r="M15" s="260">
        <v>1</v>
      </c>
      <c r="N15" s="260">
        <v>2</v>
      </c>
      <c r="O15" s="259">
        <v>1</v>
      </c>
      <c r="P15" s="259">
        <v>2</v>
      </c>
      <c r="Q15" s="260">
        <v>1</v>
      </c>
      <c r="R15" s="434">
        <v>3</v>
      </c>
      <c r="S15" s="258">
        <v>1</v>
      </c>
      <c r="T15" s="733">
        <v>3</v>
      </c>
      <c r="U15" s="260">
        <v>1</v>
      </c>
      <c r="V15" s="733">
        <v>3</v>
      </c>
      <c r="W15" s="259">
        <v>1</v>
      </c>
      <c r="X15" s="733">
        <v>3</v>
      </c>
      <c r="Y15" s="260">
        <v>1</v>
      </c>
      <c r="Z15" s="734">
        <v>3</v>
      </c>
      <c r="AA15" s="258">
        <v>1</v>
      </c>
      <c r="AB15" s="733">
        <v>3</v>
      </c>
      <c r="AC15" s="260">
        <v>1</v>
      </c>
      <c r="AD15" s="733">
        <v>3</v>
      </c>
      <c r="AE15" s="259">
        <v>1</v>
      </c>
      <c r="AF15" s="733">
        <v>3</v>
      </c>
      <c r="AG15" s="260">
        <v>1</v>
      </c>
      <c r="AH15" s="733">
        <v>3</v>
      </c>
      <c r="AI15" s="263">
        <v>1</v>
      </c>
      <c r="AJ15" s="744">
        <v>3</v>
      </c>
      <c r="AK15" s="260">
        <v>1</v>
      </c>
      <c r="AL15" s="733">
        <v>3</v>
      </c>
      <c r="AM15" s="259">
        <v>1</v>
      </c>
      <c r="AN15" s="733">
        <v>3</v>
      </c>
      <c r="AO15" s="260">
        <v>1</v>
      </c>
      <c r="AP15" s="733">
        <v>3</v>
      </c>
      <c r="AQ15" s="259">
        <v>1</v>
      </c>
      <c r="AR15" s="734">
        <v>3</v>
      </c>
      <c r="AS15" s="319">
        <v>1</v>
      </c>
      <c r="AT15" s="733">
        <v>3</v>
      </c>
      <c r="AU15" s="259">
        <v>1</v>
      </c>
      <c r="AV15" s="733">
        <v>3</v>
      </c>
      <c r="AW15" s="260">
        <v>1</v>
      </c>
      <c r="AX15" s="733">
        <v>3</v>
      </c>
      <c r="AY15" s="259">
        <v>1</v>
      </c>
      <c r="AZ15" s="734">
        <v>3</v>
      </c>
      <c r="BA15" s="319">
        <v>1</v>
      </c>
      <c r="BB15" s="260">
        <v>2</v>
      </c>
      <c r="BC15" s="259">
        <v>1</v>
      </c>
      <c r="BD15" s="259">
        <v>2</v>
      </c>
      <c r="BE15" s="260">
        <v>1</v>
      </c>
      <c r="BF15" s="260">
        <v>2</v>
      </c>
      <c r="BG15" s="259">
        <v>1</v>
      </c>
      <c r="BH15" s="259">
        <v>2</v>
      </c>
      <c r="BI15" s="322">
        <v>1</v>
      </c>
      <c r="BJ15" s="319">
        <v>2</v>
      </c>
      <c r="BK15" s="259">
        <v>1</v>
      </c>
      <c r="BL15" s="259">
        <v>2</v>
      </c>
      <c r="BM15" s="260">
        <v>1</v>
      </c>
      <c r="BN15" s="260">
        <v>2</v>
      </c>
      <c r="BO15" s="259">
        <v>1</v>
      </c>
      <c r="BP15" s="259">
        <v>2</v>
      </c>
      <c r="BQ15" s="260">
        <v>1</v>
      </c>
      <c r="BR15" s="322">
        <v>2</v>
      </c>
      <c r="BS15" s="258">
        <v>1</v>
      </c>
      <c r="BT15" s="259">
        <v>2</v>
      </c>
      <c r="BU15" s="260">
        <v>1</v>
      </c>
      <c r="BV15" s="260">
        <v>2</v>
      </c>
      <c r="BW15" s="259">
        <v>1</v>
      </c>
      <c r="BX15" s="259">
        <v>2</v>
      </c>
      <c r="BY15" s="260">
        <v>1</v>
      </c>
      <c r="BZ15" s="260">
        <v>2</v>
      </c>
      <c r="CA15" s="263">
        <v>1</v>
      </c>
      <c r="CB15" s="258">
        <v>2</v>
      </c>
      <c r="CC15" s="260">
        <v>1</v>
      </c>
      <c r="CD15" s="260">
        <v>2</v>
      </c>
      <c r="CE15" s="259">
        <v>1</v>
      </c>
      <c r="CF15" s="259">
        <v>2</v>
      </c>
      <c r="CG15" s="260">
        <v>1</v>
      </c>
      <c r="CH15" s="260">
        <v>2</v>
      </c>
      <c r="CI15" s="259">
        <v>1</v>
      </c>
      <c r="CJ15" s="263">
        <v>2</v>
      </c>
      <c r="CK15" s="319">
        <v>1</v>
      </c>
      <c r="CL15" s="260">
        <v>2</v>
      </c>
      <c r="CM15" s="259">
        <v>1</v>
      </c>
      <c r="CN15" s="259">
        <v>2</v>
      </c>
      <c r="CO15" s="260">
        <v>1</v>
      </c>
      <c r="CP15" s="260">
        <v>2</v>
      </c>
      <c r="CQ15" s="259">
        <v>1</v>
      </c>
      <c r="CR15" s="263">
        <v>2</v>
      </c>
      <c r="CS15" s="319">
        <v>1</v>
      </c>
      <c r="CT15" s="260">
        <v>2</v>
      </c>
      <c r="CU15" s="259">
        <v>1</v>
      </c>
      <c r="CV15" s="259">
        <v>2</v>
      </c>
      <c r="CW15" s="260">
        <v>1</v>
      </c>
      <c r="CX15" s="260">
        <v>2</v>
      </c>
      <c r="CY15" s="259">
        <v>1</v>
      </c>
      <c r="CZ15" s="259">
        <v>2</v>
      </c>
      <c r="DA15" s="322">
        <v>1</v>
      </c>
      <c r="DB15" s="768"/>
      <c r="DC15" s="763">
        <f t="shared" si="0"/>
        <v>174</v>
      </c>
      <c r="DD15" s="693" t="str">
        <f t="shared" si="1"/>
        <v>Camacho</v>
      </c>
      <c r="DH15" s="6"/>
    </row>
    <row r="16" spans="1:118" ht="15.75" thickBot="1" x14ac:dyDescent="0.3">
      <c r="A16" s="692" t="s">
        <v>13</v>
      </c>
      <c r="B16" s="319">
        <v>2</v>
      </c>
      <c r="C16" s="690">
        <v>1</v>
      </c>
      <c r="D16" s="690">
        <v>2</v>
      </c>
      <c r="E16" s="260">
        <v>1</v>
      </c>
      <c r="F16" s="260">
        <v>2</v>
      </c>
      <c r="G16" s="259">
        <v>1</v>
      </c>
      <c r="H16" s="259">
        <v>2</v>
      </c>
      <c r="I16" s="260">
        <v>1</v>
      </c>
      <c r="J16" s="322">
        <v>2</v>
      </c>
      <c r="K16" s="258">
        <v>1</v>
      </c>
      <c r="L16" s="259">
        <v>2</v>
      </c>
      <c r="M16" s="260">
        <v>1</v>
      </c>
      <c r="N16" s="260">
        <v>2</v>
      </c>
      <c r="O16" s="259">
        <v>1</v>
      </c>
      <c r="P16" s="259">
        <v>2</v>
      </c>
      <c r="Q16" s="260">
        <v>1</v>
      </c>
      <c r="R16" s="322">
        <v>2</v>
      </c>
      <c r="S16" s="258">
        <v>1</v>
      </c>
      <c r="T16" s="259">
        <v>2</v>
      </c>
      <c r="U16" s="260">
        <v>1</v>
      </c>
      <c r="V16" s="260">
        <v>2</v>
      </c>
      <c r="W16" s="259">
        <v>1</v>
      </c>
      <c r="X16" s="259">
        <v>2</v>
      </c>
      <c r="Y16" s="260">
        <v>1</v>
      </c>
      <c r="Z16" s="322">
        <v>2</v>
      </c>
      <c r="AA16" s="258">
        <v>1</v>
      </c>
      <c r="AB16" s="259">
        <v>2</v>
      </c>
      <c r="AC16" s="260">
        <v>1</v>
      </c>
      <c r="AD16" s="260">
        <v>2</v>
      </c>
      <c r="AE16" s="259">
        <v>1</v>
      </c>
      <c r="AF16" s="259">
        <v>2</v>
      </c>
      <c r="AG16" s="260">
        <v>1</v>
      </c>
      <c r="AH16" s="260">
        <v>2</v>
      </c>
      <c r="AI16" s="263">
        <v>1</v>
      </c>
      <c r="AJ16" s="258">
        <v>2</v>
      </c>
      <c r="AK16" s="260">
        <v>1</v>
      </c>
      <c r="AL16" s="260">
        <v>2</v>
      </c>
      <c r="AM16" s="259">
        <v>1</v>
      </c>
      <c r="AN16" s="259">
        <v>2</v>
      </c>
      <c r="AO16" s="260">
        <v>1</v>
      </c>
      <c r="AP16" s="260">
        <v>2</v>
      </c>
      <c r="AQ16" s="259">
        <v>1</v>
      </c>
      <c r="AR16" s="263">
        <v>2</v>
      </c>
      <c r="AS16" s="319">
        <v>1</v>
      </c>
      <c r="AT16" s="260">
        <v>2</v>
      </c>
      <c r="AU16" s="259">
        <v>1</v>
      </c>
      <c r="AV16" s="259">
        <v>2</v>
      </c>
      <c r="AW16" s="260">
        <v>1</v>
      </c>
      <c r="AX16" s="260">
        <v>2</v>
      </c>
      <c r="AY16" s="259">
        <v>1</v>
      </c>
      <c r="AZ16" s="263">
        <v>2</v>
      </c>
      <c r="BA16" s="319">
        <v>1</v>
      </c>
      <c r="BB16" s="260">
        <v>2</v>
      </c>
      <c r="BC16" s="259">
        <v>1</v>
      </c>
      <c r="BD16" s="259">
        <v>2</v>
      </c>
      <c r="BE16" s="260">
        <v>1</v>
      </c>
      <c r="BF16" s="260">
        <v>2</v>
      </c>
      <c r="BG16" s="259">
        <v>1</v>
      </c>
      <c r="BH16" s="259">
        <v>2</v>
      </c>
      <c r="BI16" s="322">
        <v>1</v>
      </c>
      <c r="BJ16" s="319">
        <v>2</v>
      </c>
      <c r="BK16" s="259">
        <v>1</v>
      </c>
      <c r="BL16" s="259">
        <v>2</v>
      </c>
      <c r="BM16" s="260">
        <v>1</v>
      </c>
      <c r="BN16" s="260">
        <v>2</v>
      </c>
      <c r="BO16" s="259">
        <v>1</v>
      </c>
      <c r="BP16" s="259">
        <v>2</v>
      </c>
      <c r="BQ16" s="260">
        <v>1</v>
      </c>
      <c r="BR16" s="322">
        <v>2</v>
      </c>
      <c r="BS16" s="258">
        <v>1</v>
      </c>
      <c r="BT16" s="259">
        <v>2</v>
      </c>
      <c r="BU16" s="260">
        <v>1</v>
      </c>
      <c r="BV16" s="260">
        <v>2</v>
      </c>
      <c r="BW16" s="259">
        <v>1</v>
      </c>
      <c r="BX16" s="259">
        <v>2</v>
      </c>
      <c r="BY16" s="260">
        <v>1</v>
      </c>
      <c r="BZ16" s="260">
        <v>2</v>
      </c>
      <c r="CA16" s="263">
        <v>1</v>
      </c>
      <c r="CB16" s="258">
        <v>2</v>
      </c>
      <c r="CC16" s="260">
        <v>1</v>
      </c>
      <c r="CD16" s="260">
        <v>2</v>
      </c>
      <c r="CE16" s="259">
        <v>1</v>
      </c>
      <c r="CF16" s="259">
        <v>2</v>
      </c>
      <c r="CG16" s="260">
        <v>1</v>
      </c>
      <c r="CH16" s="260">
        <v>2</v>
      </c>
      <c r="CI16" s="259">
        <v>1</v>
      </c>
      <c r="CJ16" s="263">
        <v>2</v>
      </c>
      <c r="CK16" s="319">
        <v>1</v>
      </c>
      <c r="CL16" s="260">
        <v>2</v>
      </c>
      <c r="CM16" s="259">
        <v>1</v>
      </c>
      <c r="CN16" s="259">
        <v>2</v>
      </c>
      <c r="CO16" s="260">
        <v>1</v>
      </c>
      <c r="CP16" s="260">
        <v>2</v>
      </c>
      <c r="CQ16" s="259">
        <v>1</v>
      </c>
      <c r="CR16" s="263">
        <v>2</v>
      </c>
      <c r="CS16" s="319">
        <v>1</v>
      </c>
      <c r="CT16" s="260">
        <v>2</v>
      </c>
      <c r="CU16" s="259">
        <v>1</v>
      </c>
      <c r="CV16" s="259">
        <v>2</v>
      </c>
      <c r="CW16" s="260">
        <v>1</v>
      </c>
      <c r="CX16" s="260">
        <v>2</v>
      </c>
      <c r="CY16" s="259">
        <v>1</v>
      </c>
      <c r="CZ16" s="259">
        <v>2</v>
      </c>
      <c r="DA16" s="322">
        <v>1</v>
      </c>
      <c r="DB16" s="768">
        <v>22</v>
      </c>
      <c r="DC16" s="763">
        <f t="shared" si="0"/>
        <v>156</v>
      </c>
      <c r="DD16" s="693" t="str">
        <f t="shared" si="1"/>
        <v>Henrique</v>
      </c>
      <c r="DH16" s="6"/>
    </row>
    <row r="17" spans="1:116" ht="15.75" thickBot="1" x14ac:dyDescent="0.3">
      <c r="A17" s="692" t="s">
        <v>14</v>
      </c>
      <c r="B17" s="359">
        <v>3</v>
      </c>
      <c r="C17" s="690">
        <v>1</v>
      </c>
      <c r="D17" s="357">
        <v>3</v>
      </c>
      <c r="E17" s="260">
        <v>1</v>
      </c>
      <c r="F17" s="357">
        <v>3</v>
      </c>
      <c r="G17" s="259">
        <v>1</v>
      </c>
      <c r="H17" s="357">
        <v>3</v>
      </c>
      <c r="I17" s="260">
        <v>1</v>
      </c>
      <c r="J17" s="434">
        <v>3</v>
      </c>
      <c r="K17" s="258">
        <v>1</v>
      </c>
      <c r="L17" s="733">
        <v>3</v>
      </c>
      <c r="M17" s="260">
        <v>1</v>
      </c>
      <c r="N17" s="733">
        <v>3</v>
      </c>
      <c r="O17" s="259">
        <v>1</v>
      </c>
      <c r="P17" s="733">
        <v>3</v>
      </c>
      <c r="Q17" s="260">
        <v>1</v>
      </c>
      <c r="R17" s="734">
        <v>3</v>
      </c>
      <c r="S17" s="258">
        <v>1</v>
      </c>
      <c r="T17" s="733">
        <v>3</v>
      </c>
      <c r="U17" s="260">
        <v>1</v>
      </c>
      <c r="V17" s="733">
        <v>3</v>
      </c>
      <c r="W17" s="259">
        <v>1</v>
      </c>
      <c r="X17" s="733">
        <v>3</v>
      </c>
      <c r="Y17" s="260">
        <v>1</v>
      </c>
      <c r="Z17" s="734">
        <v>3</v>
      </c>
      <c r="AA17" s="258">
        <v>1</v>
      </c>
      <c r="AB17" s="733">
        <v>3</v>
      </c>
      <c r="AC17" s="260">
        <v>1</v>
      </c>
      <c r="AD17" s="733">
        <v>3</v>
      </c>
      <c r="AE17" s="259">
        <v>1</v>
      </c>
      <c r="AF17" s="733">
        <v>3</v>
      </c>
      <c r="AG17" s="260">
        <v>1</v>
      </c>
      <c r="AH17" s="733">
        <v>3</v>
      </c>
      <c r="AI17" s="263">
        <v>1</v>
      </c>
      <c r="AJ17" s="258">
        <v>2</v>
      </c>
      <c r="AK17" s="617"/>
      <c r="AL17" s="731"/>
      <c r="AM17" s="619"/>
      <c r="AN17" s="731"/>
      <c r="AO17" s="617"/>
      <c r="AP17" s="731"/>
      <c r="AQ17" s="619"/>
      <c r="AR17" s="730"/>
      <c r="AS17" s="616"/>
      <c r="AT17" s="731"/>
      <c r="AU17" s="619"/>
      <c r="AV17" s="731"/>
      <c r="AW17" s="617"/>
      <c r="AX17" s="731"/>
      <c r="AY17" s="619"/>
      <c r="AZ17" s="730"/>
      <c r="BA17" s="616"/>
      <c r="BB17" s="731"/>
      <c r="BC17" s="619"/>
      <c r="BD17" s="731"/>
      <c r="BE17" s="617"/>
      <c r="BF17" s="731"/>
      <c r="BG17" s="619"/>
      <c r="BH17" s="731"/>
      <c r="BI17" s="618"/>
      <c r="BJ17" s="750"/>
      <c r="BK17" s="619"/>
      <c r="BL17" s="731"/>
      <c r="BM17" s="617"/>
      <c r="BN17" s="731"/>
      <c r="BO17" s="619"/>
      <c r="BP17" s="731"/>
      <c r="BQ17" s="617"/>
      <c r="BR17" s="730"/>
      <c r="BS17" s="621"/>
      <c r="BT17" s="731"/>
      <c r="BU17" s="617"/>
      <c r="BV17" s="731"/>
      <c r="BW17" s="619"/>
      <c r="BX17" s="731"/>
      <c r="BY17" s="617"/>
      <c r="BZ17" s="731"/>
      <c r="CA17" s="620"/>
      <c r="CB17" s="750"/>
      <c r="CC17" s="617"/>
      <c r="CD17" s="731"/>
      <c r="CE17" s="619"/>
      <c r="CF17" s="731"/>
      <c r="CG17" s="617"/>
      <c r="CH17" s="731"/>
      <c r="CI17" s="619"/>
      <c r="CJ17" s="730"/>
      <c r="CK17" s="616"/>
      <c r="CL17" s="731"/>
      <c r="CM17" s="619"/>
      <c r="CN17" s="731"/>
      <c r="CO17" s="617"/>
      <c r="CP17" s="731"/>
      <c r="CQ17" s="619"/>
      <c r="CR17" s="730"/>
      <c r="CS17" s="616"/>
      <c r="CT17" s="767"/>
      <c r="CU17" s="619"/>
      <c r="CV17" s="767"/>
      <c r="CW17" s="617"/>
      <c r="CX17" s="767"/>
      <c r="CY17" s="619"/>
      <c r="CZ17" s="767"/>
      <c r="DA17" s="618"/>
      <c r="DB17" s="768"/>
      <c r="DC17" s="828">
        <f t="shared" si="0"/>
        <v>70</v>
      </c>
      <c r="DD17" s="693" t="str">
        <f t="shared" si="1"/>
        <v>Picas</v>
      </c>
      <c r="DF17" s="832">
        <f>+DB38</f>
        <v>137</v>
      </c>
      <c r="DH17" s="6"/>
    </row>
    <row r="18" spans="1:116" ht="15.75" thickBot="1" x14ac:dyDescent="0.3">
      <c r="A18" s="692" t="s">
        <v>15</v>
      </c>
      <c r="B18" s="319">
        <v>2</v>
      </c>
      <c r="C18" s="690">
        <v>1</v>
      </c>
      <c r="D18" s="690">
        <v>2</v>
      </c>
      <c r="E18" s="260">
        <v>1</v>
      </c>
      <c r="F18" s="260">
        <v>2</v>
      </c>
      <c r="G18" s="259">
        <v>1</v>
      </c>
      <c r="H18" s="259">
        <v>2</v>
      </c>
      <c r="I18" s="260">
        <v>1</v>
      </c>
      <c r="J18" s="322">
        <v>2</v>
      </c>
      <c r="K18" s="258">
        <v>1</v>
      </c>
      <c r="L18" s="259">
        <v>2</v>
      </c>
      <c r="M18" s="260">
        <v>1</v>
      </c>
      <c r="N18" s="260">
        <v>2</v>
      </c>
      <c r="O18" s="259">
        <v>1</v>
      </c>
      <c r="P18" s="259">
        <v>2</v>
      </c>
      <c r="Q18" s="260">
        <v>1</v>
      </c>
      <c r="R18" s="322">
        <v>2</v>
      </c>
      <c r="S18" s="258">
        <v>1</v>
      </c>
      <c r="T18" s="259">
        <v>2</v>
      </c>
      <c r="U18" s="260">
        <v>1</v>
      </c>
      <c r="V18" s="260">
        <v>2</v>
      </c>
      <c r="W18" s="259">
        <v>1</v>
      </c>
      <c r="X18" s="259">
        <v>2</v>
      </c>
      <c r="Y18" s="260">
        <v>1</v>
      </c>
      <c r="Z18" s="322">
        <v>2</v>
      </c>
      <c r="AA18" s="258">
        <v>1</v>
      </c>
      <c r="AB18" s="259">
        <v>2</v>
      </c>
      <c r="AC18" s="260">
        <v>1</v>
      </c>
      <c r="AD18" s="260">
        <v>2</v>
      </c>
      <c r="AE18" s="259">
        <v>1</v>
      </c>
      <c r="AF18" s="259">
        <v>2</v>
      </c>
      <c r="AG18" s="260">
        <v>1</v>
      </c>
      <c r="AH18" s="260">
        <v>2</v>
      </c>
      <c r="AI18" s="263">
        <v>1</v>
      </c>
      <c r="AJ18" s="258">
        <v>2</v>
      </c>
      <c r="AK18" s="260">
        <v>1</v>
      </c>
      <c r="AL18" s="260">
        <v>2</v>
      </c>
      <c r="AM18" s="259">
        <v>1</v>
      </c>
      <c r="AN18" s="259">
        <v>2</v>
      </c>
      <c r="AO18" s="260">
        <v>1</v>
      </c>
      <c r="AP18" s="260">
        <v>2</v>
      </c>
      <c r="AQ18" s="259">
        <v>1</v>
      </c>
      <c r="AR18" s="263">
        <v>2</v>
      </c>
      <c r="AS18" s="319">
        <v>1</v>
      </c>
      <c r="AT18" s="260">
        <v>2</v>
      </c>
      <c r="AU18" s="259">
        <v>1</v>
      </c>
      <c r="AV18" s="259">
        <v>2</v>
      </c>
      <c r="AW18" s="260">
        <v>1</v>
      </c>
      <c r="AX18" s="260">
        <v>2</v>
      </c>
      <c r="AY18" s="259">
        <v>1</v>
      </c>
      <c r="AZ18" s="263">
        <v>2</v>
      </c>
      <c r="BA18" s="319">
        <v>1</v>
      </c>
      <c r="BB18" s="260">
        <v>2</v>
      </c>
      <c r="BC18" s="259">
        <v>1</v>
      </c>
      <c r="BD18" s="259">
        <v>2</v>
      </c>
      <c r="BE18" s="260">
        <v>1</v>
      </c>
      <c r="BF18" s="260">
        <v>2</v>
      </c>
      <c r="BG18" s="259">
        <v>1</v>
      </c>
      <c r="BH18" s="259">
        <v>2</v>
      </c>
      <c r="BI18" s="322">
        <v>1</v>
      </c>
      <c r="BJ18" s="319">
        <v>2</v>
      </c>
      <c r="BK18" s="259">
        <v>1</v>
      </c>
      <c r="BL18" s="259">
        <v>2</v>
      </c>
      <c r="BM18" s="260">
        <v>1</v>
      </c>
      <c r="BN18" s="260">
        <v>2</v>
      </c>
      <c r="BO18" s="259">
        <v>1</v>
      </c>
      <c r="BP18" s="259">
        <v>2</v>
      </c>
      <c r="BQ18" s="260">
        <v>1</v>
      </c>
      <c r="BR18" s="263">
        <v>2</v>
      </c>
      <c r="BS18" s="258">
        <v>1</v>
      </c>
      <c r="BT18" s="259">
        <v>2</v>
      </c>
      <c r="BU18" s="260">
        <v>1</v>
      </c>
      <c r="BV18" s="260">
        <v>2</v>
      </c>
      <c r="BW18" s="259">
        <v>1</v>
      </c>
      <c r="BX18" s="259">
        <v>2</v>
      </c>
      <c r="BY18" s="260">
        <v>1</v>
      </c>
      <c r="BZ18" s="260">
        <v>2</v>
      </c>
      <c r="CA18" s="263">
        <v>1</v>
      </c>
      <c r="CB18" s="258">
        <v>2</v>
      </c>
      <c r="CC18" s="260">
        <v>1</v>
      </c>
      <c r="CD18" s="260">
        <v>2</v>
      </c>
      <c r="CE18" s="259">
        <v>1</v>
      </c>
      <c r="CF18" s="259">
        <v>2</v>
      </c>
      <c r="CG18" s="260">
        <v>1</v>
      </c>
      <c r="CH18" s="260">
        <v>2</v>
      </c>
      <c r="CI18" s="259">
        <v>1</v>
      </c>
      <c r="CJ18" s="263">
        <v>2</v>
      </c>
      <c r="CK18" s="319">
        <v>1</v>
      </c>
      <c r="CL18" s="260">
        <v>2</v>
      </c>
      <c r="CM18" s="259">
        <v>1</v>
      </c>
      <c r="CN18" s="259">
        <v>2</v>
      </c>
      <c r="CO18" s="260">
        <v>1</v>
      </c>
      <c r="CP18" s="260">
        <v>2</v>
      </c>
      <c r="CQ18" s="259">
        <v>1</v>
      </c>
      <c r="CR18" s="263">
        <v>2</v>
      </c>
      <c r="CS18" s="319">
        <v>1</v>
      </c>
      <c r="CT18" s="260">
        <v>2</v>
      </c>
      <c r="CU18" s="259">
        <v>1</v>
      </c>
      <c r="CV18" s="259">
        <v>2</v>
      </c>
      <c r="CW18" s="260">
        <v>1</v>
      </c>
      <c r="CX18" s="260">
        <v>2</v>
      </c>
      <c r="CY18" s="259">
        <v>1</v>
      </c>
      <c r="CZ18" s="259">
        <v>2</v>
      </c>
      <c r="DA18" s="322">
        <v>1</v>
      </c>
      <c r="DB18" s="768">
        <v>60</v>
      </c>
      <c r="DC18" s="763">
        <f>SUM(B18:DA18)</f>
        <v>156</v>
      </c>
      <c r="DD18" s="693" t="str">
        <f t="shared" si="1"/>
        <v>Bola</v>
      </c>
      <c r="DH18" s="6"/>
    </row>
    <row r="19" spans="1:116" ht="15.75" thickBot="1" x14ac:dyDescent="0.3">
      <c r="A19" s="692" t="s">
        <v>40</v>
      </c>
      <c r="B19" s="319">
        <v>2</v>
      </c>
      <c r="C19" s="690">
        <v>1</v>
      </c>
      <c r="D19" s="690">
        <v>2</v>
      </c>
      <c r="E19" s="260">
        <v>1</v>
      </c>
      <c r="F19" s="260">
        <v>2</v>
      </c>
      <c r="G19" s="259">
        <v>1</v>
      </c>
      <c r="H19" s="259">
        <v>2</v>
      </c>
      <c r="I19" s="260">
        <v>1</v>
      </c>
      <c r="J19" s="322">
        <v>2</v>
      </c>
      <c r="K19" s="258">
        <v>1</v>
      </c>
      <c r="L19" s="259">
        <v>2</v>
      </c>
      <c r="M19" s="260">
        <v>1</v>
      </c>
      <c r="N19" s="260">
        <v>2</v>
      </c>
      <c r="O19" s="259">
        <v>1</v>
      </c>
      <c r="P19" s="259">
        <v>2</v>
      </c>
      <c r="Q19" s="260">
        <v>1</v>
      </c>
      <c r="R19" s="322">
        <v>2</v>
      </c>
      <c r="S19" s="258">
        <v>1</v>
      </c>
      <c r="T19" s="259">
        <v>2</v>
      </c>
      <c r="U19" s="260">
        <v>1</v>
      </c>
      <c r="V19" s="260">
        <v>2</v>
      </c>
      <c r="W19" s="259">
        <v>1</v>
      </c>
      <c r="X19" s="259">
        <v>2</v>
      </c>
      <c r="Y19" s="260">
        <v>1</v>
      </c>
      <c r="Z19" s="322">
        <v>2</v>
      </c>
      <c r="AA19" s="258">
        <v>1</v>
      </c>
      <c r="AB19" s="259">
        <v>2</v>
      </c>
      <c r="AC19" s="260">
        <v>1</v>
      </c>
      <c r="AD19" s="260">
        <v>2</v>
      </c>
      <c r="AE19" s="259">
        <v>1</v>
      </c>
      <c r="AF19" s="259">
        <v>2</v>
      </c>
      <c r="AG19" s="260">
        <v>1</v>
      </c>
      <c r="AH19" s="260">
        <v>2</v>
      </c>
      <c r="AI19" s="263">
        <v>1</v>
      </c>
      <c r="AJ19" s="258">
        <v>2</v>
      </c>
      <c r="AK19" s="260">
        <v>1</v>
      </c>
      <c r="AL19" s="260">
        <v>2</v>
      </c>
      <c r="AM19" s="259">
        <v>1</v>
      </c>
      <c r="AN19" s="259">
        <v>2</v>
      </c>
      <c r="AO19" s="260">
        <v>1</v>
      </c>
      <c r="AP19" s="260">
        <v>2</v>
      </c>
      <c r="AQ19" s="259">
        <v>1</v>
      </c>
      <c r="AR19" s="263">
        <v>2</v>
      </c>
      <c r="AS19" s="319">
        <v>1</v>
      </c>
      <c r="AT19" s="260">
        <v>2</v>
      </c>
      <c r="AU19" s="259">
        <v>1</v>
      </c>
      <c r="AV19" s="259">
        <v>2</v>
      </c>
      <c r="AW19" s="260">
        <v>1</v>
      </c>
      <c r="AX19" s="260">
        <v>2</v>
      </c>
      <c r="AY19" s="259">
        <v>1</v>
      </c>
      <c r="AZ19" s="263">
        <v>2</v>
      </c>
      <c r="BA19" s="319">
        <v>1</v>
      </c>
      <c r="BB19" s="260">
        <v>2</v>
      </c>
      <c r="BC19" s="259">
        <v>1</v>
      </c>
      <c r="BD19" s="259">
        <v>2</v>
      </c>
      <c r="BE19" s="260">
        <v>1</v>
      </c>
      <c r="BF19" s="260">
        <v>2</v>
      </c>
      <c r="BG19" s="259">
        <v>1</v>
      </c>
      <c r="BH19" s="259">
        <v>2</v>
      </c>
      <c r="BI19" s="322">
        <v>1</v>
      </c>
      <c r="BJ19" s="319">
        <v>2</v>
      </c>
      <c r="BK19" s="259">
        <v>1</v>
      </c>
      <c r="BL19" s="259">
        <v>2</v>
      </c>
      <c r="BM19" s="260">
        <v>1</v>
      </c>
      <c r="BN19" s="260">
        <v>2</v>
      </c>
      <c r="BO19" s="259">
        <v>1</v>
      </c>
      <c r="BP19" s="259">
        <v>2</v>
      </c>
      <c r="BQ19" s="260">
        <v>1</v>
      </c>
      <c r="BR19" s="322">
        <v>2</v>
      </c>
      <c r="BS19" s="258">
        <v>1</v>
      </c>
      <c r="BT19" s="259">
        <v>2</v>
      </c>
      <c r="BU19" s="260">
        <v>1</v>
      </c>
      <c r="BV19" s="260">
        <v>2</v>
      </c>
      <c r="BW19" s="259">
        <v>1</v>
      </c>
      <c r="BX19" s="259">
        <v>2</v>
      </c>
      <c r="BY19" s="260">
        <v>1</v>
      </c>
      <c r="BZ19" s="260">
        <v>2</v>
      </c>
      <c r="CA19" s="263">
        <v>1</v>
      </c>
      <c r="CB19" s="258">
        <v>2</v>
      </c>
      <c r="CC19" s="260">
        <v>1</v>
      </c>
      <c r="CD19" s="260">
        <v>2</v>
      </c>
      <c r="CE19" s="561">
        <v>1</v>
      </c>
      <c r="CF19" s="561">
        <v>2</v>
      </c>
      <c r="CG19" s="260">
        <v>1</v>
      </c>
      <c r="CH19" s="260">
        <v>2</v>
      </c>
      <c r="CI19" s="561">
        <v>1</v>
      </c>
      <c r="CJ19" s="752">
        <v>2</v>
      </c>
      <c r="CK19" s="319">
        <v>1</v>
      </c>
      <c r="CL19" s="260">
        <v>2</v>
      </c>
      <c r="CM19" s="561">
        <v>1</v>
      </c>
      <c r="CN19" s="561">
        <v>2</v>
      </c>
      <c r="CO19" s="260">
        <v>1</v>
      </c>
      <c r="CP19" s="260">
        <v>2</v>
      </c>
      <c r="CQ19" s="561">
        <v>1</v>
      </c>
      <c r="CR19" s="752">
        <v>2</v>
      </c>
      <c r="CS19" s="319">
        <v>1</v>
      </c>
      <c r="CT19" s="260">
        <v>2</v>
      </c>
      <c r="CU19" s="561">
        <v>1</v>
      </c>
      <c r="CV19" s="561">
        <v>2</v>
      </c>
      <c r="CW19" s="260">
        <v>1</v>
      </c>
      <c r="CX19" s="260">
        <v>2</v>
      </c>
      <c r="CY19" s="561">
        <v>1</v>
      </c>
      <c r="CZ19" s="561">
        <v>2</v>
      </c>
      <c r="DA19" s="322">
        <v>1</v>
      </c>
      <c r="DB19" s="768">
        <v>15</v>
      </c>
      <c r="DC19" s="763">
        <f>SUM(B19:DA19)</f>
        <v>156</v>
      </c>
      <c r="DD19" s="693" t="str">
        <f t="shared" si="1"/>
        <v>Maia</v>
      </c>
      <c r="DH19" s="6"/>
    </row>
    <row r="20" spans="1:116" ht="15.75" thickBot="1" x14ac:dyDescent="0.3">
      <c r="A20" s="692" t="s">
        <v>16</v>
      </c>
      <c r="B20" s="270">
        <v>2</v>
      </c>
      <c r="C20" s="689">
        <v>1</v>
      </c>
      <c r="D20" s="689">
        <v>2</v>
      </c>
      <c r="E20" s="266">
        <v>1</v>
      </c>
      <c r="F20" s="266">
        <v>2</v>
      </c>
      <c r="G20" s="265">
        <v>1</v>
      </c>
      <c r="H20" s="265">
        <v>2</v>
      </c>
      <c r="I20" s="266">
        <v>1</v>
      </c>
      <c r="J20" s="273">
        <v>2</v>
      </c>
      <c r="K20" s="264">
        <v>1</v>
      </c>
      <c r="L20" s="265">
        <v>2</v>
      </c>
      <c r="M20" s="266">
        <v>1</v>
      </c>
      <c r="N20" s="266">
        <v>2</v>
      </c>
      <c r="O20" s="265">
        <v>1</v>
      </c>
      <c r="P20" s="265">
        <v>2</v>
      </c>
      <c r="Q20" s="266">
        <v>1</v>
      </c>
      <c r="R20" s="273">
        <v>2</v>
      </c>
      <c r="S20" s="264">
        <v>1</v>
      </c>
      <c r="T20" s="265">
        <v>2</v>
      </c>
      <c r="U20" s="266">
        <v>1</v>
      </c>
      <c r="V20" s="266">
        <v>2</v>
      </c>
      <c r="W20" s="265">
        <v>1</v>
      </c>
      <c r="X20" s="265">
        <v>2</v>
      </c>
      <c r="Y20" s="266">
        <v>1</v>
      </c>
      <c r="Z20" s="273">
        <v>2</v>
      </c>
      <c r="AA20" s="264">
        <v>1</v>
      </c>
      <c r="AB20" s="265">
        <v>2</v>
      </c>
      <c r="AC20" s="266">
        <v>1</v>
      </c>
      <c r="AD20" s="266">
        <v>2</v>
      </c>
      <c r="AE20" s="265">
        <v>1</v>
      </c>
      <c r="AF20" s="265">
        <v>2</v>
      </c>
      <c r="AG20" s="266">
        <v>1</v>
      </c>
      <c r="AH20" s="266">
        <v>2</v>
      </c>
      <c r="AI20" s="269">
        <v>1</v>
      </c>
      <c r="AJ20" s="264">
        <v>2</v>
      </c>
      <c r="AK20" s="266">
        <v>1</v>
      </c>
      <c r="AL20" s="266">
        <v>2</v>
      </c>
      <c r="AM20" s="265">
        <v>1</v>
      </c>
      <c r="AN20" s="265">
        <v>2</v>
      </c>
      <c r="AO20" s="266">
        <v>1</v>
      </c>
      <c r="AP20" s="266">
        <v>2</v>
      </c>
      <c r="AQ20" s="265">
        <v>1</v>
      </c>
      <c r="AR20" s="269">
        <v>2</v>
      </c>
      <c r="AS20" s="270">
        <v>1</v>
      </c>
      <c r="AT20" s="266">
        <v>2</v>
      </c>
      <c r="AU20" s="265">
        <v>1</v>
      </c>
      <c r="AV20" s="265">
        <v>2</v>
      </c>
      <c r="AW20" s="266">
        <v>1</v>
      </c>
      <c r="AX20" s="266">
        <v>2</v>
      </c>
      <c r="AY20" s="265">
        <v>1</v>
      </c>
      <c r="AZ20" s="269">
        <v>2</v>
      </c>
      <c r="BA20" s="270">
        <v>1</v>
      </c>
      <c r="BB20" s="266">
        <v>2</v>
      </c>
      <c r="BC20" s="265">
        <v>1</v>
      </c>
      <c r="BD20" s="265">
        <v>2</v>
      </c>
      <c r="BE20" s="266">
        <v>1</v>
      </c>
      <c r="BF20" s="266">
        <v>2</v>
      </c>
      <c r="BG20" s="265">
        <v>1</v>
      </c>
      <c r="BH20" s="265">
        <v>2</v>
      </c>
      <c r="BI20" s="273">
        <v>1</v>
      </c>
      <c r="BJ20" s="270">
        <v>2</v>
      </c>
      <c r="BK20" s="265">
        <v>1</v>
      </c>
      <c r="BL20" s="265">
        <v>2</v>
      </c>
      <c r="BM20" s="266">
        <v>1</v>
      </c>
      <c r="BN20" s="266">
        <v>2</v>
      </c>
      <c r="BO20" s="265">
        <v>1</v>
      </c>
      <c r="BP20" s="265">
        <v>2</v>
      </c>
      <c r="BQ20" s="266">
        <v>1</v>
      </c>
      <c r="BR20" s="273">
        <v>2</v>
      </c>
      <c r="BS20" s="264">
        <v>1</v>
      </c>
      <c r="BT20" s="265">
        <v>2</v>
      </c>
      <c r="BU20" s="266">
        <v>1</v>
      </c>
      <c r="BV20" s="266">
        <v>2</v>
      </c>
      <c r="BW20" s="265">
        <v>1</v>
      </c>
      <c r="BX20" s="265">
        <v>2</v>
      </c>
      <c r="BY20" s="266">
        <v>1</v>
      </c>
      <c r="BZ20" s="266">
        <v>2</v>
      </c>
      <c r="CA20" s="269">
        <v>1</v>
      </c>
      <c r="CB20" s="264">
        <v>2</v>
      </c>
      <c r="CC20" s="266">
        <v>1</v>
      </c>
      <c r="CD20" s="266">
        <v>2</v>
      </c>
      <c r="CE20" s="265">
        <v>1</v>
      </c>
      <c r="CF20" s="265">
        <v>2</v>
      </c>
      <c r="CG20" s="266">
        <v>1</v>
      </c>
      <c r="CH20" s="266">
        <v>2</v>
      </c>
      <c r="CI20" s="265">
        <v>1</v>
      </c>
      <c r="CJ20" s="269">
        <v>2</v>
      </c>
      <c r="CK20" s="270">
        <v>1</v>
      </c>
      <c r="CL20" s="266">
        <v>2</v>
      </c>
      <c r="CM20" s="265">
        <v>1</v>
      </c>
      <c r="CN20" s="265">
        <v>2</v>
      </c>
      <c r="CO20" s="266">
        <v>1</v>
      </c>
      <c r="CP20" s="266">
        <v>2</v>
      </c>
      <c r="CQ20" s="265">
        <v>1</v>
      </c>
      <c r="CR20" s="269">
        <v>2</v>
      </c>
      <c r="CS20" s="270">
        <v>1</v>
      </c>
      <c r="CT20" s="266">
        <v>2</v>
      </c>
      <c r="CU20" s="265">
        <v>1</v>
      </c>
      <c r="CV20" s="265">
        <v>2</v>
      </c>
      <c r="CW20" s="266">
        <v>1</v>
      </c>
      <c r="CX20" s="266">
        <v>2</v>
      </c>
      <c r="CY20" s="265">
        <v>1</v>
      </c>
      <c r="CZ20" s="265">
        <v>2</v>
      </c>
      <c r="DA20" s="273">
        <v>1</v>
      </c>
      <c r="DB20" s="836">
        <v>20</v>
      </c>
      <c r="DC20" s="763">
        <f>SUM(B20:DA20)</f>
        <v>156</v>
      </c>
      <c r="DD20" s="693" t="str">
        <f t="shared" si="1"/>
        <v>Cachado</v>
      </c>
      <c r="DH20" s="6"/>
    </row>
    <row r="21" spans="1:116" ht="15.75" thickBot="1" x14ac:dyDescent="0.3">
      <c r="A21" s="1"/>
      <c r="DB21" s="758"/>
      <c r="DD21" s="1"/>
      <c r="DH21" s="736"/>
      <c r="DI21" s="736"/>
      <c r="DJ21" s="737"/>
    </row>
    <row r="22" spans="1:116" ht="16.5" thickTop="1" thickBot="1" x14ac:dyDescent="0.3">
      <c r="A22" s="1285" t="s">
        <v>61</v>
      </c>
      <c r="B22" s="652" t="s">
        <v>3</v>
      </c>
      <c r="C22" s="653" t="s">
        <v>2</v>
      </c>
      <c r="D22" s="653" t="s">
        <v>3</v>
      </c>
      <c r="E22" s="648" t="s">
        <v>2</v>
      </c>
      <c r="F22" s="648" t="s">
        <v>3</v>
      </c>
      <c r="G22" s="649" t="s">
        <v>2</v>
      </c>
      <c r="H22" s="649" t="s">
        <v>3</v>
      </c>
      <c r="I22" s="648" t="s">
        <v>2</v>
      </c>
      <c r="J22" s="651" t="s">
        <v>3</v>
      </c>
      <c r="K22" s="647" t="s">
        <v>2</v>
      </c>
      <c r="L22" s="649" t="s">
        <v>3</v>
      </c>
      <c r="M22" s="648" t="s">
        <v>2</v>
      </c>
      <c r="N22" s="648" t="s">
        <v>3</v>
      </c>
      <c r="O22" s="649" t="s">
        <v>2</v>
      </c>
      <c r="P22" s="649" t="s">
        <v>3</v>
      </c>
      <c r="Q22" s="648" t="s">
        <v>2</v>
      </c>
      <c r="R22" s="651" t="s">
        <v>3</v>
      </c>
      <c r="S22" s="647" t="s">
        <v>2</v>
      </c>
      <c r="T22" s="649" t="s">
        <v>3</v>
      </c>
      <c r="U22" s="648" t="s">
        <v>2</v>
      </c>
      <c r="V22" s="648" t="s">
        <v>3</v>
      </c>
      <c r="W22" s="649" t="s">
        <v>2</v>
      </c>
      <c r="X22" s="649" t="s">
        <v>3</v>
      </c>
      <c r="Y22" s="648" t="s">
        <v>2</v>
      </c>
      <c r="Z22" s="651" t="s">
        <v>3</v>
      </c>
      <c r="AA22" s="647" t="s">
        <v>2</v>
      </c>
      <c r="AB22" s="649" t="s">
        <v>3</v>
      </c>
      <c r="AC22" s="648" t="s">
        <v>2</v>
      </c>
      <c r="AD22" s="648" t="s">
        <v>3</v>
      </c>
      <c r="AE22" s="649" t="s">
        <v>2</v>
      </c>
      <c r="AF22" s="649" t="s">
        <v>3</v>
      </c>
      <c r="AG22" s="648" t="s">
        <v>2</v>
      </c>
      <c r="AH22" s="648" t="s">
        <v>3</v>
      </c>
      <c r="AI22" s="650" t="s">
        <v>2</v>
      </c>
      <c r="AJ22" s="647" t="s">
        <v>3</v>
      </c>
      <c r="AK22" s="648" t="s">
        <v>2</v>
      </c>
      <c r="AL22" s="648" t="s">
        <v>3</v>
      </c>
      <c r="AM22" s="649" t="s">
        <v>2</v>
      </c>
      <c r="AN22" s="649" t="s">
        <v>3</v>
      </c>
      <c r="AO22" s="648" t="s">
        <v>2</v>
      </c>
      <c r="AP22" s="648" t="s">
        <v>3</v>
      </c>
      <c r="AQ22" s="649" t="s">
        <v>2</v>
      </c>
      <c r="AR22" s="650" t="s">
        <v>3</v>
      </c>
      <c r="AS22" s="652" t="s">
        <v>2</v>
      </c>
      <c r="AT22" s="648" t="s">
        <v>3</v>
      </c>
      <c r="AU22" s="649" t="s">
        <v>2</v>
      </c>
      <c r="AV22" s="649" t="s">
        <v>3</v>
      </c>
      <c r="AW22" s="648" t="s">
        <v>2</v>
      </c>
      <c r="AX22" s="648" t="s">
        <v>3</v>
      </c>
      <c r="AY22" s="649" t="s">
        <v>2</v>
      </c>
      <c r="AZ22" s="650" t="s">
        <v>3</v>
      </c>
      <c r="BA22" s="652" t="s">
        <v>2</v>
      </c>
      <c r="BB22" s="648" t="s">
        <v>3</v>
      </c>
      <c r="BC22" s="649" t="s">
        <v>2</v>
      </c>
      <c r="BD22" s="649" t="s">
        <v>3</v>
      </c>
      <c r="BE22" s="648" t="s">
        <v>2</v>
      </c>
      <c r="BF22" s="648" t="s">
        <v>3</v>
      </c>
      <c r="BG22" s="649" t="s">
        <v>2</v>
      </c>
      <c r="BH22" s="649" t="s">
        <v>3</v>
      </c>
      <c r="BI22" s="651" t="s">
        <v>2</v>
      </c>
      <c r="BJ22" s="652" t="s">
        <v>3</v>
      </c>
      <c r="BK22" s="649" t="s">
        <v>2</v>
      </c>
      <c r="BL22" s="649" t="s">
        <v>3</v>
      </c>
      <c r="BM22" s="648" t="s">
        <v>2</v>
      </c>
      <c r="BN22" s="648" t="s">
        <v>3</v>
      </c>
      <c r="BO22" s="649" t="s">
        <v>2</v>
      </c>
      <c r="BP22" s="649" t="s">
        <v>3</v>
      </c>
      <c r="BQ22" s="648" t="s">
        <v>2</v>
      </c>
      <c r="BR22" s="651" t="s">
        <v>3</v>
      </c>
      <c r="BS22" s="647" t="s">
        <v>2</v>
      </c>
      <c r="BT22" s="649" t="s">
        <v>3</v>
      </c>
      <c r="BU22" s="648" t="s">
        <v>2</v>
      </c>
      <c r="BV22" s="648" t="s">
        <v>3</v>
      </c>
      <c r="BW22" s="649" t="s">
        <v>2</v>
      </c>
      <c r="BX22" s="649" t="s">
        <v>3</v>
      </c>
      <c r="BY22" s="648" t="s">
        <v>2</v>
      </c>
      <c r="BZ22" s="648" t="s">
        <v>3</v>
      </c>
      <c r="CA22" s="650" t="s">
        <v>2</v>
      </c>
      <c r="CB22" s="647" t="s">
        <v>3</v>
      </c>
      <c r="CC22" s="648" t="s">
        <v>2</v>
      </c>
      <c r="CD22" s="648" t="s">
        <v>3</v>
      </c>
      <c r="CE22" s="649" t="s">
        <v>2</v>
      </c>
      <c r="CF22" s="649" t="s">
        <v>3</v>
      </c>
      <c r="CG22" s="648" t="s">
        <v>2</v>
      </c>
      <c r="CH22" s="648" t="s">
        <v>3</v>
      </c>
      <c r="CI22" s="649" t="s">
        <v>2</v>
      </c>
      <c r="CJ22" s="650" t="s">
        <v>3</v>
      </c>
      <c r="CK22" s="652" t="s">
        <v>2</v>
      </c>
      <c r="CL22" s="648" t="s">
        <v>3</v>
      </c>
      <c r="CM22" s="649" t="s">
        <v>2</v>
      </c>
      <c r="CN22" s="649" t="s">
        <v>3</v>
      </c>
      <c r="CO22" s="648" t="s">
        <v>2</v>
      </c>
      <c r="CP22" s="648" t="s">
        <v>3</v>
      </c>
      <c r="CQ22" s="649" t="s">
        <v>2</v>
      </c>
      <c r="CR22" s="650" t="s">
        <v>3</v>
      </c>
      <c r="CS22" s="652" t="s">
        <v>2</v>
      </c>
      <c r="CT22" s="648" t="s">
        <v>3</v>
      </c>
      <c r="CU22" s="649" t="s">
        <v>2</v>
      </c>
      <c r="CV22" s="649" t="s">
        <v>3</v>
      </c>
      <c r="CW22" s="648" t="s">
        <v>2</v>
      </c>
      <c r="CX22" s="648" t="s">
        <v>3</v>
      </c>
      <c r="CY22" s="649" t="s">
        <v>2</v>
      </c>
      <c r="CZ22" s="649" t="s">
        <v>3</v>
      </c>
      <c r="DA22" s="651" t="s">
        <v>2</v>
      </c>
      <c r="DB22" s="758"/>
      <c r="DD22" s="1"/>
    </row>
    <row r="23" spans="1:116" ht="15" customHeight="1" thickTop="1" x14ac:dyDescent="0.25">
      <c r="A23" s="1286"/>
      <c r="B23" s="1268">
        <v>0</v>
      </c>
      <c r="C23" s="1288">
        <v>12.74</v>
      </c>
      <c r="D23" s="1291">
        <v>0</v>
      </c>
      <c r="E23" s="1271">
        <v>0</v>
      </c>
      <c r="F23" s="1271">
        <v>0</v>
      </c>
      <c r="G23" s="1263">
        <v>0</v>
      </c>
      <c r="H23" s="1263">
        <v>0</v>
      </c>
      <c r="I23" s="1271">
        <v>0</v>
      </c>
      <c r="J23" s="1294">
        <v>11.51</v>
      </c>
      <c r="K23" s="1281">
        <v>0</v>
      </c>
      <c r="L23" s="1263">
        <v>0</v>
      </c>
      <c r="M23" s="1271">
        <v>0</v>
      </c>
      <c r="N23" s="1271">
        <v>0</v>
      </c>
      <c r="O23" s="1263">
        <v>0</v>
      </c>
      <c r="P23" s="1260">
        <v>6.3</v>
      </c>
      <c r="Q23" s="1271">
        <v>0</v>
      </c>
      <c r="R23" s="1264">
        <v>0</v>
      </c>
      <c r="S23" s="1281">
        <v>0</v>
      </c>
      <c r="T23" s="1263">
        <v>0</v>
      </c>
      <c r="U23" s="1271">
        <v>0</v>
      </c>
      <c r="V23" s="1271">
        <v>0</v>
      </c>
      <c r="W23" s="1263">
        <v>0</v>
      </c>
      <c r="X23" s="1263">
        <v>0</v>
      </c>
      <c r="Y23" s="1271">
        <v>0</v>
      </c>
      <c r="Z23" s="1264">
        <v>0</v>
      </c>
      <c r="AA23" s="1281">
        <v>0</v>
      </c>
      <c r="AB23" s="1263">
        <v>0</v>
      </c>
      <c r="AC23" s="1271">
        <v>0</v>
      </c>
      <c r="AD23" s="1259">
        <v>74.55</v>
      </c>
      <c r="AE23" s="1263">
        <v>0</v>
      </c>
      <c r="AF23" s="1263">
        <v>0</v>
      </c>
      <c r="AG23" s="1271">
        <v>0</v>
      </c>
      <c r="AH23" s="1271">
        <v>0</v>
      </c>
      <c r="AI23" s="1265">
        <v>0</v>
      </c>
      <c r="AJ23" s="1281">
        <v>0</v>
      </c>
      <c r="AK23" s="1271">
        <v>0</v>
      </c>
      <c r="AL23" s="1271">
        <v>0</v>
      </c>
      <c r="AM23" s="1282">
        <v>8.42</v>
      </c>
      <c r="AN23" s="1282">
        <v>11.07</v>
      </c>
      <c r="AO23" s="1271">
        <v>0</v>
      </c>
      <c r="AP23" s="1271">
        <v>0</v>
      </c>
      <c r="AQ23" s="1263">
        <v>0</v>
      </c>
      <c r="AR23" s="1265">
        <v>0</v>
      </c>
      <c r="AS23" s="1268">
        <v>0</v>
      </c>
      <c r="AT23" s="1271">
        <v>0</v>
      </c>
      <c r="AU23" s="1263">
        <v>0</v>
      </c>
      <c r="AV23" s="1263">
        <v>0</v>
      </c>
      <c r="AW23" s="1271">
        <v>0</v>
      </c>
      <c r="AX23" s="1271">
        <v>0</v>
      </c>
      <c r="AY23" s="1263">
        <v>0</v>
      </c>
      <c r="AZ23" s="1265">
        <v>0</v>
      </c>
      <c r="BA23" s="1268">
        <v>0</v>
      </c>
      <c r="BB23" s="1271">
        <v>0</v>
      </c>
      <c r="BC23" s="1263">
        <v>0</v>
      </c>
      <c r="BD23" s="1263">
        <v>0</v>
      </c>
      <c r="BE23" s="1271">
        <v>0</v>
      </c>
      <c r="BF23" s="1271">
        <v>0</v>
      </c>
      <c r="BG23" s="1263">
        <v>0</v>
      </c>
      <c r="BH23" s="1260">
        <v>7.3</v>
      </c>
      <c r="BI23" s="1264">
        <v>0</v>
      </c>
      <c r="BJ23" s="1268">
        <v>0</v>
      </c>
      <c r="BK23" s="1263">
        <v>0</v>
      </c>
      <c r="BL23" s="1263">
        <v>0</v>
      </c>
      <c r="BM23" s="1271">
        <v>0</v>
      </c>
      <c r="BN23" s="1271">
        <v>0</v>
      </c>
      <c r="BO23" s="1263">
        <v>0</v>
      </c>
      <c r="BP23" s="1263">
        <v>0</v>
      </c>
      <c r="BQ23" s="1271">
        <v>0</v>
      </c>
      <c r="BR23" s="1264">
        <v>0</v>
      </c>
      <c r="BS23" s="1281">
        <v>0</v>
      </c>
      <c r="BT23" s="1260">
        <v>8.67</v>
      </c>
      <c r="BU23" s="1271">
        <v>0</v>
      </c>
      <c r="BV23" s="1271">
        <v>0</v>
      </c>
      <c r="BW23" s="1263">
        <v>0</v>
      </c>
      <c r="BX23" s="1260">
        <v>8.9600000000000009</v>
      </c>
      <c r="BY23" s="1259">
        <v>11.64</v>
      </c>
      <c r="BZ23" s="1271">
        <v>0</v>
      </c>
      <c r="CA23" s="1265">
        <v>0</v>
      </c>
      <c r="CB23" s="1278">
        <v>78.099999999999994</v>
      </c>
      <c r="CC23" s="1271">
        <v>0</v>
      </c>
      <c r="CD23" s="1271">
        <v>0</v>
      </c>
      <c r="CE23" s="1263">
        <v>0</v>
      </c>
      <c r="CF23" s="1263">
        <v>0</v>
      </c>
      <c r="CG23" s="1271">
        <v>0</v>
      </c>
      <c r="CH23" s="1272">
        <v>0</v>
      </c>
      <c r="CI23" s="1263">
        <v>0</v>
      </c>
      <c r="CJ23" s="1275">
        <v>8.3800000000000008</v>
      </c>
      <c r="CK23" s="1268">
        <v>0</v>
      </c>
      <c r="CL23" s="1271">
        <v>0</v>
      </c>
      <c r="CM23" s="1263">
        <v>0</v>
      </c>
      <c r="CN23" s="1263">
        <v>0</v>
      </c>
      <c r="CO23" s="1271">
        <v>0</v>
      </c>
      <c r="CP23" s="1272">
        <v>0</v>
      </c>
      <c r="CQ23" s="1263">
        <v>0</v>
      </c>
      <c r="CR23" s="1265">
        <v>0</v>
      </c>
      <c r="CS23" s="1268">
        <v>0</v>
      </c>
      <c r="CT23" s="1271">
        <v>0</v>
      </c>
      <c r="CU23" s="1263">
        <v>0</v>
      </c>
      <c r="CV23" s="1263">
        <v>0</v>
      </c>
      <c r="CW23" s="1259">
        <v>9.66</v>
      </c>
      <c r="CX23" s="1259">
        <v>7.47</v>
      </c>
      <c r="CY23" s="1260">
        <v>12.11</v>
      </c>
      <c r="CZ23" s="1263">
        <v>0</v>
      </c>
      <c r="DA23" s="1264">
        <v>0</v>
      </c>
      <c r="DB23" s="758"/>
      <c r="DD23" s="1"/>
      <c r="DJ23" s="738"/>
      <c r="DK23" s="738"/>
      <c r="DL23" s="738"/>
    </row>
    <row r="24" spans="1:116" ht="15" customHeight="1" x14ac:dyDescent="0.25">
      <c r="A24" s="1286"/>
      <c r="B24" s="1269"/>
      <c r="C24" s="1289"/>
      <c r="D24" s="1292"/>
      <c r="E24" s="1116"/>
      <c r="F24" s="1116"/>
      <c r="G24" s="1114"/>
      <c r="H24" s="1114"/>
      <c r="I24" s="1116"/>
      <c r="J24" s="1112"/>
      <c r="K24" s="1136"/>
      <c r="L24" s="1114"/>
      <c r="M24" s="1116"/>
      <c r="N24" s="1116"/>
      <c r="O24" s="1114"/>
      <c r="P24" s="1261"/>
      <c r="Q24" s="1116"/>
      <c r="R24" s="1123"/>
      <c r="S24" s="1136"/>
      <c r="T24" s="1114"/>
      <c r="U24" s="1116"/>
      <c r="V24" s="1116"/>
      <c r="W24" s="1114"/>
      <c r="X24" s="1114"/>
      <c r="Y24" s="1116"/>
      <c r="Z24" s="1123"/>
      <c r="AA24" s="1136"/>
      <c r="AB24" s="1114"/>
      <c r="AC24" s="1116"/>
      <c r="AD24" s="1131"/>
      <c r="AE24" s="1114"/>
      <c r="AF24" s="1114"/>
      <c r="AG24" s="1116"/>
      <c r="AH24" s="1116"/>
      <c r="AI24" s="1266"/>
      <c r="AJ24" s="1136"/>
      <c r="AK24" s="1116"/>
      <c r="AL24" s="1116"/>
      <c r="AM24" s="1283"/>
      <c r="AN24" s="1283"/>
      <c r="AO24" s="1116"/>
      <c r="AP24" s="1116"/>
      <c r="AQ24" s="1114"/>
      <c r="AR24" s="1266"/>
      <c r="AS24" s="1269"/>
      <c r="AT24" s="1116"/>
      <c r="AU24" s="1114"/>
      <c r="AV24" s="1114"/>
      <c r="AW24" s="1116"/>
      <c r="AX24" s="1116"/>
      <c r="AY24" s="1114"/>
      <c r="AZ24" s="1266"/>
      <c r="BA24" s="1269"/>
      <c r="BB24" s="1116"/>
      <c r="BC24" s="1114"/>
      <c r="BD24" s="1114"/>
      <c r="BE24" s="1116"/>
      <c r="BF24" s="1116"/>
      <c r="BG24" s="1114"/>
      <c r="BH24" s="1261"/>
      <c r="BI24" s="1123"/>
      <c r="BJ24" s="1269"/>
      <c r="BK24" s="1114"/>
      <c r="BL24" s="1114"/>
      <c r="BM24" s="1116"/>
      <c r="BN24" s="1116"/>
      <c r="BO24" s="1114"/>
      <c r="BP24" s="1114"/>
      <c r="BQ24" s="1116"/>
      <c r="BR24" s="1123"/>
      <c r="BS24" s="1136"/>
      <c r="BT24" s="1261"/>
      <c r="BU24" s="1116"/>
      <c r="BV24" s="1116"/>
      <c r="BW24" s="1114"/>
      <c r="BX24" s="1261"/>
      <c r="BY24" s="1131"/>
      <c r="BZ24" s="1116"/>
      <c r="CA24" s="1266"/>
      <c r="CB24" s="1279"/>
      <c r="CC24" s="1116"/>
      <c r="CD24" s="1116"/>
      <c r="CE24" s="1114"/>
      <c r="CF24" s="1114"/>
      <c r="CG24" s="1116"/>
      <c r="CH24" s="1273"/>
      <c r="CI24" s="1114"/>
      <c r="CJ24" s="1276"/>
      <c r="CK24" s="1269"/>
      <c r="CL24" s="1116"/>
      <c r="CM24" s="1114"/>
      <c r="CN24" s="1114"/>
      <c r="CO24" s="1116"/>
      <c r="CP24" s="1273"/>
      <c r="CQ24" s="1114"/>
      <c r="CR24" s="1266"/>
      <c r="CS24" s="1269"/>
      <c r="CT24" s="1116"/>
      <c r="CU24" s="1114"/>
      <c r="CV24" s="1114"/>
      <c r="CW24" s="1131"/>
      <c r="CX24" s="1131"/>
      <c r="CY24" s="1261"/>
      <c r="CZ24" s="1114"/>
      <c r="DA24" s="1123"/>
      <c r="DB24" s="758"/>
      <c r="DD24" s="1"/>
    </row>
    <row r="25" spans="1:116" x14ac:dyDescent="0.25">
      <c r="A25" s="1286"/>
      <c r="B25" s="1269"/>
      <c r="C25" s="1289"/>
      <c r="D25" s="1292"/>
      <c r="E25" s="1116"/>
      <c r="F25" s="1116"/>
      <c r="G25" s="1114"/>
      <c r="H25" s="1114"/>
      <c r="I25" s="1116"/>
      <c r="J25" s="1112"/>
      <c r="K25" s="1136"/>
      <c r="L25" s="1114"/>
      <c r="M25" s="1116"/>
      <c r="N25" s="1116"/>
      <c r="O25" s="1114"/>
      <c r="P25" s="1261"/>
      <c r="Q25" s="1116"/>
      <c r="R25" s="1123"/>
      <c r="S25" s="1136"/>
      <c r="T25" s="1114"/>
      <c r="U25" s="1116"/>
      <c r="V25" s="1116"/>
      <c r="W25" s="1114"/>
      <c r="X25" s="1114"/>
      <c r="Y25" s="1116"/>
      <c r="Z25" s="1123"/>
      <c r="AA25" s="1136"/>
      <c r="AB25" s="1114"/>
      <c r="AC25" s="1116"/>
      <c r="AD25" s="1131"/>
      <c r="AE25" s="1114"/>
      <c r="AF25" s="1114"/>
      <c r="AG25" s="1116"/>
      <c r="AH25" s="1116"/>
      <c r="AI25" s="1266"/>
      <c r="AJ25" s="1136"/>
      <c r="AK25" s="1116"/>
      <c r="AL25" s="1116"/>
      <c r="AM25" s="1283"/>
      <c r="AN25" s="1283"/>
      <c r="AO25" s="1116"/>
      <c r="AP25" s="1116"/>
      <c r="AQ25" s="1114"/>
      <c r="AR25" s="1266"/>
      <c r="AS25" s="1269"/>
      <c r="AT25" s="1116"/>
      <c r="AU25" s="1114"/>
      <c r="AV25" s="1114"/>
      <c r="AW25" s="1116"/>
      <c r="AX25" s="1116"/>
      <c r="AY25" s="1114"/>
      <c r="AZ25" s="1266"/>
      <c r="BA25" s="1269"/>
      <c r="BB25" s="1116"/>
      <c r="BC25" s="1114"/>
      <c r="BD25" s="1114"/>
      <c r="BE25" s="1116"/>
      <c r="BF25" s="1116"/>
      <c r="BG25" s="1114"/>
      <c r="BH25" s="1261"/>
      <c r="BI25" s="1123"/>
      <c r="BJ25" s="1269"/>
      <c r="BK25" s="1114"/>
      <c r="BL25" s="1114"/>
      <c r="BM25" s="1116"/>
      <c r="BN25" s="1116"/>
      <c r="BO25" s="1114"/>
      <c r="BP25" s="1114"/>
      <c r="BQ25" s="1116"/>
      <c r="BR25" s="1123"/>
      <c r="BS25" s="1136"/>
      <c r="BT25" s="1261"/>
      <c r="BU25" s="1116"/>
      <c r="BV25" s="1116"/>
      <c r="BW25" s="1114"/>
      <c r="BX25" s="1261"/>
      <c r="BY25" s="1131"/>
      <c r="BZ25" s="1116"/>
      <c r="CA25" s="1266"/>
      <c r="CB25" s="1279"/>
      <c r="CC25" s="1116"/>
      <c r="CD25" s="1116"/>
      <c r="CE25" s="1114"/>
      <c r="CF25" s="1114"/>
      <c r="CG25" s="1116"/>
      <c r="CH25" s="1273"/>
      <c r="CI25" s="1114"/>
      <c r="CJ25" s="1276"/>
      <c r="CK25" s="1269"/>
      <c r="CL25" s="1116"/>
      <c r="CM25" s="1114"/>
      <c r="CN25" s="1114"/>
      <c r="CO25" s="1116"/>
      <c r="CP25" s="1273"/>
      <c r="CQ25" s="1114"/>
      <c r="CR25" s="1266"/>
      <c r="CS25" s="1269"/>
      <c r="CT25" s="1116"/>
      <c r="CU25" s="1114"/>
      <c r="CV25" s="1114"/>
      <c r="CW25" s="1131"/>
      <c r="CX25" s="1131"/>
      <c r="CY25" s="1261"/>
      <c r="CZ25" s="1114"/>
      <c r="DA25" s="1123"/>
      <c r="DB25" s="758"/>
      <c r="DD25" s="1"/>
      <c r="DG25" s="738"/>
      <c r="DH25" s="738"/>
      <c r="DI25" s="738"/>
      <c r="DJ25" s="739"/>
      <c r="DK25" s="738"/>
      <c r="DL25" s="738"/>
    </row>
    <row r="26" spans="1:116" ht="15.75" thickBot="1" x14ac:dyDescent="0.3">
      <c r="A26" s="1287"/>
      <c r="B26" s="1270"/>
      <c r="C26" s="1290"/>
      <c r="D26" s="1293"/>
      <c r="E26" s="1117"/>
      <c r="F26" s="1117"/>
      <c r="G26" s="1115"/>
      <c r="H26" s="1115"/>
      <c r="I26" s="1117"/>
      <c r="J26" s="1113"/>
      <c r="K26" s="1137"/>
      <c r="L26" s="1115"/>
      <c r="M26" s="1117"/>
      <c r="N26" s="1117"/>
      <c r="O26" s="1115"/>
      <c r="P26" s="1262"/>
      <c r="Q26" s="1117"/>
      <c r="R26" s="1124"/>
      <c r="S26" s="1137"/>
      <c r="T26" s="1115"/>
      <c r="U26" s="1117"/>
      <c r="V26" s="1117"/>
      <c r="W26" s="1115"/>
      <c r="X26" s="1115"/>
      <c r="Y26" s="1117"/>
      <c r="Z26" s="1124"/>
      <c r="AA26" s="1137"/>
      <c r="AB26" s="1115"/>
      <c r="AC26" s="1117"/>
      <c r="AD26" s="1132"/>
      <c r="AE26" s="1115"/>
      <c r="AF26" s="1115"/>
      <c r="AG26" s="1117"/>
      <c r="AH26" s="1117"/>
      <c r="AI26" s="1267"/>
      <c r="AJ26" s="1137"/>
      <c r="AK26" s="1117"/>
      <c r="AL26" s="1117"/>
      <c r="AM26" s="1284"/>
      <c r="AN26" s="1284"/>
      <c r="AO26" s="1117"/>
      <c r="AP26" s="1117"/>
      <c r="AQ26" s="1115"/>
      <c r="AR26" s="1267"/>
      <c r="AS26" s="1270"/>
      <c r="AT26" s="1117"/>
      <c r="AU26" s="1115"/>
      <c r="AV26" s="1115"/>
      <c r="AW26" s="1117"/>
      <c r="AX26" s="1117"/>
      <c r="AY26" s="1115"/>
      <c r="AZ26" s="1267"/>
      <c r="BA26" s="1270"/>
      <c r="BB26" s="1117"/>
      <c r="BC26" s="1115"/>
      <c r="BD26" s="1115"/>
      <c r="BE26" s="1117"/>
      <c r="BF26" s="1117"/>
      <c r="BG26" s="1115"/>
      <c r="BH26" s="1262"/>
      <c r="BI26" s="1124"/>
      <c r="BJ26" s="1270"/>
      <c r="BK26" s="1115"/>
      <c r="BL26" s="1115"/>
      <c r="BM26" s="1117"/>
      <c r="BN26" s="1117"/>
      <c r="BO26" s="1115"/>
      <c r="BP26" s="1115"/>
      <c r="BQ26" s="1117"/>
      <c r="BR26" s="1124"/>
      <c r="BS26" s="1137"/>
      <c r="BT26" s="1262"/>
      <c r="BU26" s="1117"/>
      <c r="BV26" s="1117"/>
      <c r="BW26" s="1115"/>
      <c r="BX26" s="1262"/>
      <c r="BY26" s="1132"/>
      <c r="BZ26" s="1117"/>
      <c r="CA26" s="1267"/>
      <c r="CB26" s="1280"/>
      <c r="CC26" s="1117"/>
      <c r="CD26" s="1117"/>
      <c r="CE26" s="1115"/>
      <c r="CF26" s="1115"/>
      <c r="CG26" s="1117"/>
      <c r="CH26" s="1274"/>
      <c r="CI26" s="1115"/>
      <c r="CJ26" s="1277"/>
      <c r="CK26" s="1270"/>
      <c r="CL26" s="1117"/>
      <c r="CM26" s="1115"/>
      <c r="CN26" s="1115"/>
      <c r="CO26" s="1117"/>
      <c r="CP26" s="1274"/>
      <c r="CQ26" s="1115"/>
      <c r="CR26" s="1267"/>
      <c r="CS26" s="1270"/>
      <c r="CT26" s="1117"/>
      <c r="CU26" s="1115"/>
      <c r="CV26" s="1115"/>
      <c r="CW26" s="1132"/>
      <c r="CX26" s="1132"/>
      <c r="CY26" s="1262"/>
      <c r="CZ26" s="1115"/>
      <c r="DA26" s="1124"/>
      <c r="DB26" s="758"/>
      <c r="DD26" s="381"/>
    </row>
    <row r="27" spans="1:116" ht="15.75" thickBot="1" x14ac:dyDescent="0.3">
      <c r="A27" s="274"/>
      <c r="B27" s="274">
        <f>SUM(B2:T2)</f>
        <v>29</v>
      </c>
      <c r="C27" s="274"/>
      <c r="D27" s="274"/>
      <c r="E27" s="274"/>
      <c r="F27" s="274"/>
      <c r="G27" s="274"/>
      <c r="H27" s="274"/>
      <c r="I27" s="274"/>
      <c r="J27" s="274"/>
      <c r="K27" s="274">
        <f>SUM(U2:AB2)</f>
        <v>12</v>
      </c>
      <c r="L27" s="274"/>
      <c r="M27" s="274"/>
      <c r="N27" s="274"/>
      <c r="O27" s="274"/>
      <c r="P27" s="274"/>
      <c r="Q27" s="274"/>
      <c r="R27" s="274"/>
      <c r="S27" s="274">
        <f>SUM(AC2:AK2)</f>
        <v>13</v>
      </c>
      <c r="T27" s="274"/>
      <c r="U27" s="274"/>
      <c r="V27" s="274"/>
      <c r="W27" s="274"/>
      <c r="X27" s="274"/>
      <c r="Y27" s="274"/>
      <c r="Z27" s="274"/>
      <c r="AA27" s="274"/>
      <c r="AB27" s="274">
        <f>SUM(AL2:AS2)</f>
        <v>12</v>
      </c>
      <c r="AC27" s="274"/>
      <c r="AD27" s="274"/>
      <c r="AE27" s="274"/>
      <c r="AF27" s="274"/>
      <c r="AG27" s="274"/>
      <c r="AH27" s="274"/>
      <c r="AI27" s="274"/>
      <c r="AJ27" s="274">
        <f>SUM(AT2:BB2)</f>
        <v>14</v>
      </c>
      <c r="AK27" s="274"/>
      <c r="AL27" s="274"/>
      <c r="AM27" s="274"/>
      <c r="AN27" s="274"/>
      <c r="AO27" s="274"/>
      <c r="AP27" s="274"/>
      <c r="AQ27" s="274"/>
      <c r="AR27" s="274"/>
      <c r="AS27" s="274">
        <f>SUM(BC2:BK2)</f>
        <v>13</v>
      </c>
      <c r="AT27" s="274"/>
      <c r="AU27" s="274"/>
      <c r="AV27" s="274"/>
      <c r="AW27" s="274"/>
      <c r="AX27" s="274"/>
      <c r="AY27" s="274"/>
      <c r="AZ27" s="274"/>
      <c r="BA27" s="274"/>
      <c r="BB27" s="274">
        <f>SUM(BL2:BT2)</f>
        <v>14</v>
      </c>
      <c r="BC27" s="274"/>
      <c r="BD27" s="274"/>
      <c r="BE27" s="274"/>
      <c r="BF27" s="274"/>
      <c r="BG27" s="274"/>
      <c r="BH27" s="274"/>
      <c r="BI27" s="274"/>
      <c r="BJ27" s="274"/>
      <c r="BK27" s="274">
        <f>SUM(BU2:CC2)</f>
        <v>13</v>
      </c>
      <c r="BL27" s="274"/>
      <c r="BM27" s="274"/>
      <c r="BN27" s="274"/>
      <c r="BO27" s="274"/>
      <c r="BP27" s="274"/>
      <c r="BQ27" s="274"/>
      <c r="BR27" s="274"/>
      <c r="BS27" s="274"/>
      <c r="BT27" s="274">
        <f>SUM(CD2:CK2)</f>
        <v>12</v>
      </c>
      <c r="BU27" s="274"/>
      <c r="BV27" s="274"/>
      <c r="BW27" s="274"/>
      <c r="BX27" s="274"/>
      <c r="BY27" s="274"/>
      <c r="BZ27" s="274"/>
      <c r="CA27" s="274"/>
      <c r="CB27" s="274">
        <f>SUM(CL2:CT2)</f>
        <v>14</v>
      </c>
      <c r="CC27" s="274"/>
      <c r="CD27" s="274"/>
      <c r="CE27" s="274"/>
      <c r="CF27" s="274"/>
      <c r="CG27" s="274"/>
      <c r="CH27" s="274"/>
      <c r="CI27" s="274"/>
      <c r="CJ27" s="274"/>
      <c r="CK27" s="274">
        <f>SUM(CU2:DC2)</f>
        <v>10</v>
      </c>
      <c r="CL27" s="274"/>
      <c r="CM27" s="274"/>
      <c r="CN27" s="274"/>
      <c r="CO27" s="274"/>
      <c r="CP27" s="274"/>
      <c r="CQ27" s="274"/>
      <c r="CR27" s="274"/>
      <c r="CS27" s="274"/>
      <c r="CT27" s="274"/>
      <c r="CU27" s="274">
        <f>SUM(DD2:DK2)</f>
        <v>0</v>
      </c>
      <c r="CV27" s="274"/>
      <c r="CW27" s="274"/>
      <c r="CX27" s="274"/>
      <c r="CY27" s="274"/>
      <c r="CZ27" s="274"/>
      <c r="DA27" s="274"/>
      <c r="DB27" s="759"/>
      <c r="DC27" s="298"/>
      <c r="DD27" s="274"/>
    </row>
    <row r="28" spans="1:116" ht="15.75" thickBot="1" x14ac:dyDescent="0.3">
      <c r="A28" s="1"/>
      <c r="B28" s="1147" t="s">
        <v>86</v>
      </c>
      <c r="C28" s="1148"/>
      <c r="D28" s="1148"/>
      <c r="E28" s="1148"/>
      <c r="F28" s="1148"/>
      <c r="G28" s="1148"/>
      <c r="H28" s="1149"/>
      <c r="I28" s="1150">
        <v>1</v>
      </c>
      <c r="J28" s="1151"/>
      <c r="K28" s="1151"/>
      <c r="L28" s="1152"/>
      <c r="M28" s="299"/>
      <c r="N28" s="299"/>
      <c r="O28" s="1150" t="s">
        <v>17</v>
      </c>
      <c r="P28" s="1151"/>
      <c r="Q28" s="1151"/>
      <c r="R28" s="1151"/>
      <c r="S28" s="1151"/>
      <c r="T28" s="1152"/>
      <c r="U28" s="510" t="s">
        <v>30</v>
      </c>
      <c r="V28" s="301"/>
      <c r="W28" s="301"/>
      <c r="X28" s="302">
        <v>8</v>
      </c>
      <c r="Y28" s="302">
        <v>12</v>
      </c>
      <c r="Z28" s="302">
        <v>13</v>
      </c>
      <c r="AA28" s="302">
        <v>23</v>
      </c>
      <c r="AB28" s="302">
        <v>45</v>
      </c>
      <c r="AC28" s="1153" t="s">
        <v>31</v>
      </c>
      <c r="AD28" s="1154"/>
      <c r="AE28" s="1154"/>
      <c r="AF28" s="302">
        <v>2</v>
      </c>
      <c r="AG28" s="302">
        <v>6</v>
      </c>
      <c r="AH28" s="303">
        <v>10</v>
      </c>
      <c r="AI28" s="311"/>
      <c r="AJ28" s="299"/>
      <c r="AK28" s="1"/>
      <c r="AL28" s="1"/>
      <c r="AM28" s="1"/>
      <c r="AN28" s="1"/>
      <c r="AO28" s="1"/>
      <c r="AS28" s="1"/>
      <c r="AT28" s="1"/>
      <c r="AU28" s="1"/>
      <c r="AV28" s="1"/>
      <c r="AW28" s="1"/>
      <c r="AX28" s="1"/>
      <c r="AY28" s="1"/>
      <c r="AZ28" s="1"/>
      <c r="BA28" s="381">
        <f>SUM(BA7:BI7)</f>
        <v>13</v>
      </c>
      <c r="BB28" s="1"/>
      <c r="BC28" s="1"/>
      <c r="BD28" s="1"/>
      <c r="BE28" s="1"/>
      <c r="BF28" s="1"/>
      <c r="BG28" s="1299">
        <f>SUM(Q15:DA15)</f>
        <v>151</v>
      </c>
      <c r="BH28" s="1299"/>
      <c r="BI28" s="1299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760">
        <f>SUM(DB7:DB20)</f>
        <v>256</v>
      </c>
      <c r="DC28" s="764"/>
      <c r="DD28" s="1"/>
    </row>
    <row r="29" spans="1:116" ht="15.75" thickBot="1" x14ac:dyDescent="0.3">
      <c r="A29" s="1"/>
      <c r="B29" s="1164" t="s">
        <v>87</v>
      </c>
      <c r="C29" s="1165"/>
      <c r="D29" s="1165"/>
      <c r="E29" s="1165"/>
      <c r="F29" s="1165"/>
      <c r="G29" s="1165"/>
      <c r="H29" s="1166"/>
      <c r="I29" s="1167" t="s">
        <v>43</v>
      </c>
      <c r="J29" s="1168"/>
      <c r="K29" s="1168"/>
      <c r="L29" s="1169"/>
      <c r="M29" s="299"/>
      <c r="N29" s="299"/>
      <c r="O29" s="1170" t="s">
        <v>18</v>
      </c>
      <c r="P29" s="1171"/>
      <c r="Q29" s="1171"/>
      <c r="R29" s="1171"/>
      <c r="S29" s="1171"/>
      <c r="T29" s="1172"/>
      <c r="U29" s="1153" t="s">
        <v>30</v>
      </c>
      <c r="V29" s="1154"/>
      <c r="W29" s="1154"/>
      <c r="X29" s="305">
        <v>8</v>
      </c>
      <c r="Y29" s="305">
        <v>12</v>
      </c>
      <c r="Z29" s="305">
        <v>13</v>
      </c>
      <c r="AA29" s="305">
        <v>23</v>
      </c>
      <c r="AB29" s="305">
        <v>45</v>
      </c>
      <c r="AC29" s="1153" t="s">
        <v>31</v>
      </c>
      <c r="AD29" s="1154"/>
      <c r="AE29" s="1154"/>
      <c r="AF29" s="305">
        <v>3</v>
      </c>
      <c r="AG29" s="305">
        <v>4</v>
      </c>
      <c r="AH29" s="306">
        <v>5</v>
      </c>
      <c r="AI29" s="306">
        <v>7</v>
      </c>
      <c r="AJ29" s="306">
        <v>8</v>
      </c>
      <c r="AK29" s="192">
        <v>9</v>
      </c>
      <c r="AL29" s="48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296"/>
      <c r="CT29" s="1296"/>
      <c r="CU29" s="1296"/>
      <c r="CV29" s="1296"/>
      <c r="CW29" s="1"/>
      <c r="CX29" s="1"/>
      <c r="CY29" s="1"/>
      <c r="CZ29" s="1"/>
      <c r="DA29" s="1"/>
      <c r="DB29" s="758"/>
      <c r="DC29" s="1"/>
      <c r="DD29" s="1"/>
    </row>
    <row r="30" spans="1:116" ht="15.75" thickBot="1" x14ac:dyDescent="0.3">
      <c r="A30" s="1"/>
      <c r="B30" s="307"/>
      <c r="C30" s="307"/>
      <c r="D30" s="307"/>
      <c r="E30" s="307"/>
      <c r="F30" s="307"/>
      <c r="G30" s="307"/>
      <c r="H30" s="307"/>
      <c r="I30" s="308"/>
      <c r="J30" s="308"/>
      <c r="K30" s="308"/>
      <c r="L30" s="308"/>
      <c r="M30" s="299"/>
      <c r="N30" s="299"/>
      <c r="O30" s="309"/>
      <c r="P30" s="299"/>
      <c r="Q30" s="299"/>
      <c r="R30" s="299"/>
      <c r="S30" s="299"/>
      <c r="T30" s="307"/>
      <c r="U30" s="307"/>
      <c r="V30" s="307"/>
      <c r="W30" s="299"/>
      <c r="X30" s="299"/>
      <c r="Y30" s="299"/>
      <c r="Z30" s="299"/>
      <c r="AA30" s="299"/>
      <c r="AB30" s="307"/>
      <c r="AC30" s="307"/>
      <c r="AD30" s="307"/>
      <c r="AE30" s="299"/>
      <c r="AF30" s="299"/>
      <c r="AG30" s="299"/>
      <c r="AH30" s="299"/>
      <c r="AI30" s="299"/>
      <c r="AJ30" s="299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758"/>
      <c r="DC30" s="1"/>
      <c r="DD30" s="1"/>
    </row>
    <row r="31" spans="1:116" ht="15.75" thickBot="1" x14ac:dyDescent="0.3">
      <c r="A31" s="1"/>
      <c r="B31" s="1173" t="s">
        <v>57</v>
      </c>
      <c r="C31" s="1174"/>
      <c r="D31" s="1174"/>
      <c r="E31" s="1174"/>
      <c r="F31" s="1174"/>
      <c r="G31" s="1174"/>
      <c r="H31" s="1174"/>
      <c r="I31" s="1175"/>
      <c r="J31" s="299"/>
      <c r="K31" s="1176" t="s">
        <v>308</v>
      </c>
      <c r="L31" s="1177"/>
      <c r="M31" s="1177"/>
      <c r="N31" s="1177"/>
      <c r="O31" s="1177"/>
      <c r="P31" s="1177"/>
      <c r="Q31" s="1177"/>
      <c r="R31" s="1177"/>
      <c r="S31" s="1177"/>
      <c r="T31" s="1178"/>
      <c r="U31" s="1245">
        <v>6</v>
      </c>
      <c r="V31" s="1246"/>
      <c r="W31" s="1247"/>
      <c r="X31" s="299"/>
      <c r="Y31" s="1176" t="s">
        <v>75</v>
      </c>
      <c r="Z31" s="1177"/>
      <c r="AA31" s="1177"/>
      <c r="AB31" s="1177"/>
      <c r="AC31" s="1177"/>
      <c r="AD31" s="1177"/>
      <c r="AE31" s="1177"/>
      <c r="AF31" s="1177"/>
      <c r="AG31" s="1177"/>
      <c r="AH31" s="1178"/>
      <c r="AI31" s="1248">
        <v>15</v>
      </c>
      <c r="AJ31" s="1249"/>
      <c r="AK31" s="1250"/>
      <c r="AL31" s="3"/>
      <c r="AM31" s="1"/>
      <c r="AN31" s="1220" t="s">
        <v>19</v>
      </c>
      <c r="AO31" s="1221"/>
      <c r="AP31" s="1221"/>
      <c r="AQ31" s="1221"/>
      <c r="AR31" s="1221"/>
      <c r="AS31" s="1221"/>
      <c r="AT31" s="1222">
        <f>(AI34+'Movimentos 2014'!I2)-'Movimentos 2014'!J2+'2013'!AT31:AX31</f>
        <v>901.11000000000013</v>
      </c>
      <c r="AU31" s="1212"/>
      <c r="AV31" s="1212"/>
      <c r="AW31" s="1212"/>
      <c r="AX31" s="1213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758"/>
      <c r="DC31" s="1"/>
      <c r="DD31" s="1"/>
    </row>
    <row r="32" spans="1:116" ht="15.75" thickBot="1" x14ac:dyDescent="0.3">
      <c r="A32" s="1"/>
      <c r="B32" s="310"/>
      <c r="C32" s="1223" t="s">
        <v>42</v>
      </c>
      <c r="D32" s="1223"/>
      <c r="E32" s="1223"/>
      <c r="F32" s="1223"/>
      <c r="G32" s="1224">
        <v>1</v>
      </c>
      <c r="H32" s="1225"/>
      <c r="I32" s="1226"/>
      <c r="J32" s="299"/>
      <c r="K32" s="1176" t="s">
        <v>309</v>
      </c>
      <c r="L32" s="1177"/>
      <c r="M32" s="1177"/>
      <c r="N32" s="1177"/>
      <c r="O32" s="1177"/>
      <c r="P32" s="1177"/>
      <c r="Q32" s="1177"/>
      <c r="R32" s="1177"/>
      <c r="S32" s="1177"/>
      <c r="T32" s="1178"/>
      <c r="U32" s="1245">
        <v>30</v>
      </c>
      <c r="V32" s="1246"/>
      <c r="W32" s="1247"/>
      <c r="X32" s="299"/>
      <c r="Y32" s="1176" t="s">
        <v>59</v>
      </c>
      <c r="Z32" s="1183"/>
      <c r="AA32" s="1183"/>
      <c r="AB32" s="1183"/>
      <c r="AC32" s="1183"/>
      <c r="AD32" s="1183"/>
      <c r="AE32" s="1183"/>
      <c r="AF32" s="1183"/>
      <c r="AG32" s="1183"/>
      <c r="AH32" s="1184"/>
      <c r="AI32" s="1248">
        <v>1</v>
      </c>
      <c r="AJ32" s="1249"/>
      <c r="AK32" s="1250"/>
      <c r="AL32" s="1"/>
      <c r="AM32" s="1"/>
      <c r="AN32" s="1153" t="s">
        <v>20</v>
      </c>
      <c r="AO32" s="1154"/>
      <c r="AP32" s="1154"/>
      <c r="AQ32" s="1154"/>
      <c r="AR32" s="1154"/>
      <c r="AS32" s="1154"/>
      <c r="AT32" s="1211">
        <f>SUM(B23:DA26)</f>
        <v>276.88000000000005</v>
      </c>
      <c r="AU32" s="1212"/>
      <c r="AV32" s="1212"/>
      <c r="AW32" s="1212"/>
      <c r="AX32" s="1213"/>
      <c r="AY32" s="1"/>
      <c r="AZ32" s="1"/>
      <c r="BA32" s="1"/>
      <c r="BB32" s="1"/>
      <c r="BC32" s="1"/>
      <c r="BD32" s="1"/>
      <c r="BE32" s="1"/>
      <c r="BF32" s="1"/>
      <c r="BG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27"/>
      <c r="DB32" s="758"/>
      <c r="DC32" s="1"/>
      <c r="DD32" s="1"/>
    </row>
    <row r="33" spans="1:108" ht="15.75" thickBot="1" x14ac:dyDescent="0.3">
      <c r="A33" s="1"/>
      <c r="B33" s="310"/>
      <c r="C33" s="1214" t="s">
        <v>43</v>
      </c>
      <c r="D33" s="1214"/>
      <c r="E33" s="1214"/>
      <c r="F33" s="1214"/>
      <c r="G33" s="1215">
        <v>2</v>
      </c>
      <c r="H33" s="1215"/>
      <c r="I33" s="1216"/>
      <c r="J33" s="299"/>
      <c r="K33" s="1176" t="s">
        <v>60</v>
      </c>
      <c r="L33" s="1183"/>
      <c r="M33" s="1183"/>
      <c r="N33" s="1183"/>
      <c r="O33" s="1183"/>
      <c r="P33" s="1183"/>
      <c r="Q33" s="1183"/>
      <c r="R33" s="1183"/>
      <c r="S33" s="1183"/>
      <c r="T33" s="1184"/>
      <c r="U33" s="1245">
        <v>36</v>
      </c>
      <c r="V33" s="1246"/>
      <c r="W33" s="1247"/>
      <c r="X33" s="299"/>
      <c r="Y33" s="1176" t="s">
        <v>58</v>
      </c>
      <c r="Z33" s="1183"/>
      <c r="AA33" s="1183"/>
      <c r="AB33" s="1183"/>
      <c r="AC33" s="1183"/>
      <c r="AD33" s="1183"/>
      <c r="AE33" s="1183"/>
      <c r="AF33" s="1183"/>
      <c r="AG33" s="1183"/>
      <c r="AH33" s="1184"/>
      <c r="AI33" s="1256">
        <f>3*52+1</f>
        <v>157</v>
      </c>
      <c r="AJ33" s="1257"/>
      <c r="AK33" s="1258"/>
      <c r="AL33" s="1"/>
      <c r="AM33" s="1"/>
      <c r="AY33" s="1"/>
      <c r="AZ33" s="1"/>
      <c r="BA33" s="1"/>
      <c r="BB33" s="1"/>
      <c r="BC33" s="1"/>
      <c r="BD33" s="1"/>
      <c r="BE33" s="1"/>
      <c r="BF33" s="1"/>
      <c r="BG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38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27"/>
      <c r="DB33" s="758"/>
      <c r="DC33" s="1"/>
      <c r="DD33" s="1"/>
    </row>
    <row r="34" spans="1:108" ht="15.75" thickBot="1" x14ac:dyDescent="0.3">
      <c r="A34" s="1"/>
      <c r="B34" s="311"/>
      <c r="C34" s="1197" t="s">
        <v>473</v>
      </c>
      <c r="D34" s="1197"/>
      <c r="E34" s="1197"/>
      <c r="F34" s="1197"/>
      <c r="G34" s="1180">
        <f>G32+G33</f>
        <v>3</v>
      </c>
      <c r="H34" s="1181"/>
      <c r="I34" s="1182"/>
      <c r="J34" s="299"/>
      <c r="K34" s="1176" t="s">
        <v>488</v>
      </c>
      <c r="L34" s="1183"/>
      <c r="M34" s="1183"/>
      <c r="N34" s="1183"/>
      <c r="O34" s="1183"/>
      <c r="P34" s="1183"/>
      <c r="Q34" s="1183"/>
      <c r="R34" s="1183"/>
      <c r="S34" s="1183"/>
      <c r="T34" s="1184"/>
      <c r="U34" s="1248">
        <v>7</v>
      </c>
      <c r="V34" s="1251"/>
      <c r="W34" s="1252"/>
      <c r="X34" s="299"/>
      <c r="Y34" s="1176" t="s">
        <v>735</v>
      </c>
      <c r="Z34" s="1183"/>
      <c r="AA34" s="1183"/>
      <c r="AB34" s="1183"/>
      <c r="AC34" s="1183"/>
      <c r="AD34" s="1183"/>
      <c r="AE34" s="1183"/>
      <c r="AF34" s="1183"/>
      <c r="AG34" s="1183"/>
      <c r="AH34" s="1184"/>
      <c r="AI34" s="1253"/>
      <c r="AJ34" s="1254"/>
      <c r="AK34" s="1255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758"/>
      <c r="DD34" s="1"/>
    </row>
    <row r="36" spans="1:108" ht="15.75" thickBot="1" x14ac:dyDescent="0.3">
      <c r="B36" s="3" t="s">
        <v>64</v>
      </c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313" t="s">
        <v>68</v>
      </c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5"/>
      <c r="AC36" s="315"/>
      <c r="AD36" s="315"/>
      <c r="AE36" s="299"/>
      <c r="AF36" s="299"/>
      <c r="AG36" s="299"/>
      <c r="AH36" s="299"/>
      <c r="AI36" s="299"/>
      <c r="AJ36" s="299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108" ht="15.75" thickBot="1" x14ac:dyDescent="0.3">
      <c r="B37" s="1191" t="s">
        <v>65</v>
      </c>
      <c r="C37" s="1192"/>
      <c r="D37" s="1193"/>
      <c r="E37" s="1191" t="s">
        <v>749</v>
      </c>
      <c r="F37" s="1192"/>
      <c r="G37" s="1192"/>
      <c r="H37" s="1192"/>
      <c r="I37" s="1192"/>
      <c r="J37" s="1192"/>
      <c r="K37" s="1192"/>
      <c r="L37" s="1192"/>
      <c r="M37" s="1192"/>
      <c r="N37" s="1192"/>
      <c r="O37" s="1193"/>
      <c r="P37" s="1"/>
      <c r="Q37" s="1191" t="s">
        <v>69</v>
      </c>
      <c r="R37" s="1192"/>
      <c r="S37" s="1193"/>
      <c r="T37" s="1191" t="s">
        <v>750</v>
      </c>
      <c r="U37" s="1192"/>
      <c r="V37" s="1192"/>
      <c r="W37" s="1192"/>
      <c r="X37" s="1192"/>
      <c r="Y37" s="1192"/>
      <c r="Z37" s="1192"/>
      <c r="AA37" s="1192"/>
      <c r="AB37" s="1192"/>
      <c r="AC37" s="1192"/>
      <c r="AD37" s="1193"/>
      <c r="AE37" s="315"/>
      <c r="AF37" s="315"/>
      <c r="AG37" s="315"/>
      <c r="AH37" s="315"/>
      <c r="AI37" s="314"/>
      <c r="AJ37" s="314"/>
      <c r="AK37" s="314"/>
      <c r="AL37" s="314"/>
      <c r="AM37" s="314"/>
      <c r="AN37" s="314"/>
      <c r="AO37" s="314"/>
      <c r="AP37" s="314"/>
      <c r="AQ37" s="314"/>
      <c r="AR37" s="1"/>
      <c r="AS37" s="1"/>
      <c r="AT37" s="1"/>
      <c r="AU37" s="1"/>
      <c r="AV37" s="1"/>
    </row>
    <row r="38" spans="1:108" ht="15.75" thickBot="1" x14ac:dyDescent="0.3">
      <c r="B38" s="1191" t="s">
        <v>22</v>
      </c>
      <c r="C38" s="1192"/>
      <c r="D38" s="1193"/>
      <c r="E38" s="1203" t="s">
        <v>753</v>
      </c>
      <c r="F38" s="1204"/>
      <c r="G38" s="1204"/>
      <c r="H38" s="1204"/>
      <c r="I38" s="1204"/>
      <c r="J38" s="1204"/>
      <c r="K38" s="1204"/>
      <c r="L38" s="1204"/>
      <c r="M38" s="1204"/>
      <c r="N38" s="1204"/>
      <c r="O38" s="1205"/>
      <c r="P38" s="1"/>
      <c r="Q38" s="1206" t="s">
        <v>70</v>
      </c>
      <c r="R38" s="1197"/>
      <c r="S38" s="1207"/>
      <c r="T38" s="1208" t="s">
        <v>769</v>
      </c>
      <c r="U38" s="1209"/>
      <c r="V38" s="1209"/>
      <c r="W38" s="1209"/>
      <c r="X38" s="1209"/>
      <c r="Y38" s="1209"/>
      <c r="Z38" s="1209"/>
      <c r="AA38" s="1209"/>
      <c r="AB38" s="1209"/>
      <c r="AC38" s="1209"/>
      <c r="AD38" s="1210"/>
      <c r="AE38" s="1"/>
      <c r="AF38" s="1"/>
      <c r="AG38" s="1"/>
      <c r="AH38" s="1"/>
      <c r="AI38" s="1"/>
      <c r="AJ38" s="1"/>
      <c r="AK38" s="1">
        <v>1</v>
      </c>
      <c r="AL38" s="1">
        <v>3</v>
      </c>
      <c r="AM38" s="1">
        <v>1</v>
      </c>
      <c r="AN38" s="1">
        <v>3</v>
      </c>
      <c r="AO38" s="1">
        <v>1</v>
      </c>
      <c r="AP38" s="1">
        <v>3</v>
      </c>
      <c r="AQ38" s="1">
        <v>1</v>
      </c>
      <c r="AR38" s="1">
        <v>3</v>
      </c>
      <c r="AS38" s="1">
        <v>1</v>
      </c>
      <c r="AT38" s="1">
        <v>3</v>
      </c>
      <c r="AU38" s="1">
        <v>1</v>
      </c>
      <c r="AV38" s="1">
        <v>3</v>
      </c>
      <c r="AW38" s="1">
        <v>1</v>
      </c>
      <c r="AX38" s="1">
        <v>3</v>
      </c>
      <c r="AY38" s="1">
        <v>1</v>
      </c>
      <c r="AZ38" s="1">
        <v>3</v>
      </c>
      <c r="BA38" s="1">
        <v>1</v>
      </c>
      <c r="BB38" s="1">
        <v>3</v>
      </c>
      <c r="BC38" s="1">
        <v>1</v>
      </c>
      <c r="BD38" s="1">
        <v>3</v>
      </c>
      <c r="BE38" s="1">
        <v>1</v>
      </c>
      <c r="BF38" s="1">
        <v>3</v>
      </c>
      <c r="BG38" s="1">
        <v>1</v>
      </c>
      <c r="BH38" s="1">
        <v>3</v>
      </c>
      <c r="BI38" s="1">
        <v>1</v>
      </c>
      <c r="BJ38" s="1">
        <v>3</v>
      </c>
      <c r="BK38" s="1">
        <v>1</v>
      </c>
      <c r="BL38" s="1">
        <v>3</v>
      </c>
      <c r="BM38" s="1">
        <v>1</v>
      </c>
      <c r="BN38" s="1">
        <v>3</v>
      </c>
      <c r="BO38" s="1">
        <v>1</v>
      </c>
      <c r="BP38" s="1">
        <v>3</v>
      </c>
      <c r="BQ38" s="1">
        <v>1</v>
      </c>
      <c r="BR38" s="1">
        <v>3</v>
      </c>
      <c r="BS38" s="1">
        <v>1</v>
      </c>
      <c r="BT38" s="1">
        <v>3</v>
      </c>
      <c r="BU38" s="1">
        <v>1</v>
      </c>
      <c r="BV38" s="1">
        <v>3</v>
      </c>
      <c r="BW38" s="1">
        <v>1</v>
      </c>
      <c r="BX38" s="1">
        <v>3</v>
      </c>
      <c r="BY38" s="1">
        <v>1</v>
      </c>
      <c r="BZ38" s="1">
        <v>3</v>
      </c>
      <c r="CA38" s="1">
        <v>1</v>
      </c>
      <c r="CB38" s="1">
        <v>3</v>
      </c>
      <c r="CC38" s="1">
        <v>1</v>
      </c>
      <c r="CD38" s="1">
        <v>3</v>
      </c>
      <c r="CE38" s="1">
        <v>1</v>
      </c>
      <c r="CF38" s="1">
        <v>3</v>
      </c>
      <c r="CG38" s="1">
        <v>1</v>
      </c>
      <c r="CH38" s="1">
        <v>3</v>
      </c>
      <c r="CI38" s="1">
        <v>1</v>
      </c>
      <c r="CJ38" s="1">
        <v>3</v>
      </c>
      <c r="CK38" s="1">
        <v>1</v>
      </c>
      <c r="CL38" s="1">
        <v>3</v>
      </c>
      <c r="CM38" s="1">
        <v>1</v>
      </c>
      <c r="CN38" s="1">
        <v>3</v>
      </c>
      <c r="CO38" s="1">
        <v>1</v>
      </c>
      <c r="CP38" s="1">
        <v>3</v>
      </c>
      <c r="CQ38" s="1">
        <v>1</v>
      </c>
      <c r="CR38" s="1">
        <v>3</v>
      </c>
      <c r="CS38" s="1">
        <v>1</v>
      </c>
      <c r="CT38" s="1">
        <v>3</v>
      </c>
      <c r="CU38" s="1">
        <v>1</v>
      </c>
      <c r="CV38" s="1">
        <v>3</v>
      </c>
      <c r="CW38" s="1">
        <v>1</v>
      </c>
      <c r="CX38" s="1">
        <v>3</v>
      </c>
      <c r="CY38" s="1">
        <v>1</v>
      </c>
      <c r="CZ38" s="1">
        <v>3</v>
      </c>
      <c r="DA38" s="1">
        <v>1</v>
      </c>
      <c r="DB38" s="1">
        <f>SUM(AK38:DA38)</f>
        <v>137</v>
      </c>
    </row>
    <row r="39" spans="1:108" ht="15.75" thickBot="1" x14ac:dyDescent="0.3">
      <c r="B39" s="1191" t="s">
        <v>751</v>
      </c>
      <c r="C39" s="1192"/>
      <c r="D39" s="1193"/>
      <c r="E39" s="1203" t="s">
        <v>752</v>
      </c>
      <c r="F39" s="1204"/>
      <c r="G39" s="1204"/>
      <c r="H39" s="1204"/>
      <c r="I39" s="1204"/>
      <c r="J39" s="1204"/>
      <c r="K39" s="1204"/>
      <c r="L39" s="1204"/>
      <c r="M39" s="1204"/>
      <c r="N39" s="1204"/>
      <c r="O39" s="1205"/>
    </row>
  </sheetData>
  <mergeCells count="216">
    <mergeCell ref="CS29:CV29"/>
    <mergeCell ref="DC3:DC6"/>
    <mergeCell ref="V23:V26"/>
    <mergeCell ref="W23:W26"/>
    <mergeCell ref="AD23:AD26"/>
    <mergeCell ref="DG5:DK5"/>
    <mergeCell ref="BG28:BI28"/>
    <mergeCell ref="B39:D39"/>
    <mergeCell ref="E39:O39"/>
    <mergeCell ref="E37:O37"/>
    <mergeCell ref="E38:O38"/>
    <mergeCell ref="B37:D37"/>
    <mergeCell ref="Q37:S37"/>
    <mergeCell ref="T37:AD37"/>
    <mergeCell ref="B38:D38"/>
    <mergeCell ref="Q38:S38"/>
    <mergeCell ref="T38:AD38"/>
    <mergeCell ref="B29:H29"/>
    <mergeCell ref="I29:L29"/>
    <mergeCell ref="O29:T29"/>
    <mergeCell ref="U29:W29"/>
    <mergeCell ref="AC29:AE29"/>
    <mergeCell ref="B31:I31"/>
    <mergeCell ref="K31:T31"/>
    <mergeCell ref="U31:W31"/>
    <mergeCell ref="AE23:AE26"/>
    <mergeCell ref="AF23:AF26"/>
    <mergeCell ref="AG23:AG26"/>
    <mergeCell ref="AH23:AH26"/>
    <mergeCell ref="AI23:AI26"/>
    <mergeCell ref="X23:X26"/>
    <mergeCell ref="Y23:Y26"/>
    <mergeCell ref="Z23:Z26"/>
    <mergeCell ref="AA23:AA26"/>
    <mergeCell ref="AB23:AB26"/>
    <mergeCell ref="AC23:AC26"/>
    <mergeCell ref="A1:DA1"/>
    <mergeCell ref="B3:J3"/>
    <mergeCell ref="K3:R3"/>
    <mergeCell ref="BS6:BT6"/>
    <mergeCell ref="BQ6:BR6"/>
    <mergeCell ref="BK6:BL6"/>
    <mergeCell ref="BM6:BN6"/>
    <mergeCell ref="BO6:BP6"/>
    <mergeCell ref="AQ6:AR6"/>
    <mergeCell ref="AS6:AT6"/>
    <mergeCell ref="AU6:AV6"/>
    <mergeCell ref="AW6:AX6"/>
    <mergeCell ref="K6:L6"/>
    <mergeCell ref="S6:T6"/>
    <mergeCell ref="AK6:AL6"/>
    <mergeCell ref="AM6:AN6"/>
    <mergeCell ref="C6:D6"/>
    <mergeCell ref="E6:F6"/>
    <mergeCell ref="G6:H6"/>
    <mergeCell ref="I6:J6"/>
    <mergeCell ref="M6:N6"/>
    <mergeCell ref="O6:P6"/>
    <mergeCell ref="Q6:R6"/>
    <mergeCell ref="U6:V6"/>
    <mergeCell ref="A22:A26"/>
    <mergeCell ref="B23:B26"/>
    <mergeCell ref="C23:C26"/>
    <mergeCell ref="D23:D26"/>
    <mergeCell ref="E23:E26"/>
    <mergeCell ref="R23:R26"/>
    <mergeCell ref="S23:S26"/>
    <mergeCell ref="T23:T26"/>
    <mergeCell ref="U23:U26"/>
    <mergeCell ref="L23:L26"/>
    <mergeCell ref="M23:M26"/>
    <mergeCell ref="N23:N26"/>
    <mergeCell ref="O23:O26"/>
    <mergeCell ref="P23:P26"/>
    <mergeCell ref="Q23:Q26"/>
    <mergeCell ref="F23:F26"/>
    <mergeCell ref="G23:G26"/>
    <mergeCell ref="H23:H26"/>
    <mergeCell ref="I23:I26"/>
    <mergeCell ref="J23:J26"/>
    <mergeCell ref="K23:K26"/>
    <mergeCell ref="AS23:AS26"/>
    <mergeCell ref="AT23:AT26"/>
    <mergeCell ref="AU23:AU26"/>
    <mergeCell ref="AJ23:AJ26"/>
    <mergeCell ref="AK23:AK26"/>
    <mergeCell ref="AL23:AL26"/>
    <mergeCell ref="AM23:AM26"/>
    <mergeCell ref="AN23:AN26"/>
    <mergeCell ref="AO23:AO26"/>
    <mergeCell ref="AP23:AP26"/>
    <mergeCell ref="AQ23:AQ26"/>
    <mergeCell ref="AR23:AR26"/>
    <mergeCell ref="BB23:BB26"/>
    <mergeCell ref="BC23:BC26"/>
    <mergeCell ref="BD23:BD26"/>
    <mergeCell ref="BE23:BE26"/>
    <mergeCell ref="BF23:BF26"/>
    <mergeCell ref="BG23:BG26"/>
    <mergeCell ref="AV23:AV26"/>
    <mergeCell ref="AW23:AW26"/>
    <mergeCell ref="AX23:AX26"/>
    <mergeCell ref="AY23:AY26"/>
    <mergeCell ref="AZ23:AZ26"/>
    <mergeCell ref="BA23:BA26"/>
    <mergeCell ref="BN23:BN26"/>
    <mergeCell ref="BO23:BO26"/>
    <mergeCell ref="BP23:BP26"/>
    <mergeCell ref="BQ23:BQ26"/>
    <mergeCell ref="BR23:BR26"/>
    <mergeCell ref="BS23:BS26"/>
    <mergeCell ref="BH23:BH26"/>
    <mergeCell ref="BI23:BI26"/>
    <mergeCell ref="BJ23:BJ26"/>
    <mergeCell ref="BK23:BK26"/>
    <mergeCell ref="BL23:BL26"/>
    <mergeCell ref="BM23:BM26"/>
    <mergeCell ref="CJ23:CJ26"/>
    <mergeCell ref="CK23:CK26"/>
    <mergeCell ref="BZ23:BZ26"/>
    <mergeCell ref="CA23:CA26"/>
    <mergeCell ref="CB23:CB26"/>
    <mergeCell ref="CC23:CC26"/>
    <mergeCell ref="CD23:CD26"/>
    <mergeCell ref="CE23:CE26"/>
    <mergeCell ref="BT23:BT26"/>
    <mergeCell ref="BU23:BU26"/>
    <mergeCell ref="BV23:BV26"/>
    <mergeCell ref="BW23:BW26"/>
    <mergeCell ref="BX23:BX26"/>
    <mergeCell ref="BY23:BY26"/>
    <mergeCell ref="CX23:CX26"/>
    <mergeCell ref="CY23:CY26"/>
    <mergeCell ref="CZ23:CZ26"/>
    <mergeCell ref="DA23:DA26"/>
    <mergeCell ref="B28:H28"/>
    <mergeCell ref="I28:L28"/>
    <mergeCell ref="O28:T28"/>
    <mergeCell ref="AC28:AE28"/>
    <mergeCell ref="CR23:CR26"/>
    <mergeCell ref="CS23:CS26"/>
    <mergeCell ref="CT23:CT26"/>
    <mergeCell ref="CU23:CU26"/>
    <mergeCell ref="CV23:CV26"/>
    <mergeCell ref="CW23:CW26"/>
    <mergeCell ref="CL23:CL26"/>
    <mergeCell ref="CM23:CM26"/>
    <mergeCell ref="CN23:CN26"/>
    <mergeCell ref="CO23:CO26"/>
    <mergeCell ref="CP23:CP26"/>
    <mergeCell ref="CQ23:CQ26"/>
    <mergeCell ref="CF23:CF26"/>
    <mergeCell ref="CG23:CG26"/>
    <mergeCell ref="CH23:CH26"/>
    <mergeCell ref="CI23:CI26"/>
    <mergeCell ref="AT31:AX31"/>
    <mergeCell ref="C32:F32"/>
    <mergeCell ref="G32:I32"/>
    <mergeCell ref="K32:T32"/>
    <mergeCell ref="U32:W32"/>
    <mergeCell ref="Y32:AH32"/>
    <mergeCell ref="AI32:AK32"/>
    <mergeCell ref="AN32:AS32"/>
    <mergeCell ref="C34:F34"/>
    <mergeCell ref="G34:I34"/>
    <mergeCell ref="K34:T34"/>
    <mergeCell ref="U34:W34"/>
    <mergeCell ref="Y34:AH34"/>
    <mergeCell ref="AI34:AK34"/>
    <mergeCell ref="AT32:AX32"/>
    <mergeCell ref="C33:F33"/>
    <mergeCell ref="G33:I33"/>
    <mergeCell ref="K33:T33"/>
    <mergeCell ref="U33:W33"/>
    <mergeCell ref="Y33:AH33"/>
    <mergeCell ref="AI33:AK33"/>
    <mergeCell ref="AI31:AK31"/>
    <mergeCell ref="AN31:AS31"/>
    <mergeCell ref="Y31:AH31"/>
    <mergeCell ref="S3:Z3"/>
    <mergeCell ref="AA3:AI3"/>
    <mergeCell ref="AJ3:AR3"/>
    <mergeCell ref="AS3:AZ3"/>
    <mergeCell ref="BA3:BI3"/>
    <mergeCell ref="BJ3:BR3"/>
    <mergeCell ref="CB3:CJ3"/>
    <mergeCell ref="CI6:CJ6"/>
    <mergeCell ref="CG6:CH6"/>
    <mergeCell ref="W6:X6"/>
    <mergeCell ref="AY6:AZ6"/>
    <mergeCell ref="BA6:BB6"/>
    <mergeCell ref="BC6:BD6"/>
    <mergeCell ref="BE6:BF6"/>
    <mergeCell ref="BG6:BH6"/>
    <mergeCell ref="Y6:Z6"/>
    <mergeCell ref="AA6:AB6"/>
    <mergeCell ref="AC6:AD6"/>
    <mergeCell ref="AE6:AF6"/>
    <mergeCell ref="AG6:AH6"/>
    <mergeCell ref="AO6:AP6"/>
    <mergeCell ref="CE6:CF6"/>
    <mergeCell ref="CC6:CD6"/>
    <mergeCell ref="BY6:BZ6"/>
    <mergeCell ref="CY6:CZ6"/>
    <mergeCell ref="CW6:CX6"/>
    <mergeCell ref="CU6:CV6"/>
    <mergeCell ref="CS6:CT6"/>
    <mergeCell ref="CQ6:CR6"/>
    <mergeCell ref="CO6:CP6"/>
    <mergeCell ref="CM6:CN6"/>
    <mergeCell ref="CK6:CL6"/>
    <mergeCell ref="BS3:CA3"/>
    <mergeCell ref="CK3:CR3"/>
    <mergeCell ref="CS3:DA3"/>
    <mergeCell ref="BW6:BX6"/>
    <mergeCell ref="BU6:BV6"/>
  </mergeCells>
  <conditionalFormatting sqref="B23:B26 C23:E23 F23:H26 AU23:AV26 CI23:CJ26 CQ23:CR26 I23 J23:L26 M23 N23:P26 Q23 R23:T26 U23 V23:X26 Y23 Z23:AB26 AC23 AD23:AF26 AG23 AH23:AJ26 AK23 AL23:AN26 AO23 AP23:AR26 AS23:AT23 AW23 AX23:AZ26 BA23 BB23:BD26 BE23 BF23:BH26 BI23 BJ23:BL26 BM23 BN23:BP26 BQ23 BR23:BT26 BU23 BV23:BX26 BY23 BZ23:CB26 CC23 CD23:CF26 CG23 CK23 CL23:CN26 CO23 CS23 CT23:CV26 CW23 CX23:CZ26 DA23">
    <cfRule type="cellIs" dxfId="92" priority="28" stopIfTrue="1" operator="notEqual">
      <formula>0</formula>
    </cfRule>
  </conditionalFormatting>
  <hyperlinks>
    <hyperlink ref="T38" r:id="rId1" xr:uid="{00000000-0004-0000-0500-000000000000}"/>
  </hyperlink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0"/>
  </sheetPr>
  <dimension ref="A1:O234"/>
  <sheetViews>
    <sheetView zoomScale="90" zoomScaleNormal="90" zoomScalePageLayoutView="90" workbookViewId="0">
      <pane ySplit="2" topLeftCell="A3" activePane="bottomLeft" state="frozen"/>
      <selection pane="bottomLeft" activeCell="E11" sqref="E11"/>
    </sheetView>
  </sheetViews>
  <sheetFormatPr defaultColWidth="11.42578125" defaultRowHeight="12" x14ac:dyDescent="0.2"/>
  <cols>
    <col min="1" max="1" width="19.42578125" style="677" bestFit="1" customWidth="1"/>
    <col min="2" max="2" width="11.42578125" style="683" bestFit="1" customWidth="1"/>
    <col min="3" max="3" width="10.140625" style="678" customWidth="1"/>
    <col min="4" max="4" width="10.42578125" style="679" customWidth="1"/>
    <col min="5" max="5" width="55" style="677" customWidth="1"/>
    <col min="6" max="6" width="12.42578125" style="685" customWidth="1"/>
    <col min="7" max="7" width="4.42578125" style="659" customWidth="1"/>
    <col min="8" max="8" width="8.42578125" style="659" customWidth="1"/>
    <col min="9" max="9" width="7.42578125" style="660" customWidth="1"/>
    <col min="10" max="10" width="10.42578125" style="660" bestFit="1" customWidth="1"/>
    <col min="11" max="11" width="9.140625" style="660" customWidth="1"/>
    <col min="12" max="12" width="7" style="660" bestFit="1" customWidth="1"/>
    <col min="13" max="13" width="29.140625" style="660" bestFit="1" customWidth="1"/>
    <col min="14" max="16384" width="11.42578125" style="660"/>
  </cols>
  <sheetData>
    <row r="1" spans="1:15" s="676" customFormat="1" ht="13.5" thickBot="1" x14ac:dyDescent="0.25">
      <c r="A1" s="1300" t="s">
        <v>23</v>
      </c>
      <c r="B1" s="1301"/>
      <c r="C1" s="1301"/>
      <c r="D1" s="1301"/>
      <c r="E1" s="1301"/>
      <c r="F1" s="1302"/>
      <c r="G1" s="665" t="s">
        <v>466</v>
      </c>
      <c r="H1" s="656" t="s">
        <v>568</v>
      </c>
      <c r="I1" s="672" t="s">
        <v>310</v>
      </c>
      <c r="J1" s="673" t="s">
        <v>311</v>
      </c>
      <c r="K1" s="676">
        <f>1290+2.98</f>
        <v>1292.98</v>
      </c>
    </row>
    <row r="2" spans="1:15" s="676" customFormat="1" ht="12.75" x14ac:dyDescent="0.2">
      <c r="A2" s="666" t="s">
        <v>725</v>
      </c>
      <c r="B2" s="667" t="s">
        <v>25</v>
      </c>
      <c r="C2" s="668" t="s">
        <v>82</v>
      </c>
      <c r="D2" s="669" t="s">
        <v>83</v>
      </c>
      <c r="E2" s="666" t="s">
        <v>26</v>
      </c>
      <c r="F2" s="670" t="s">
        <v>27</v>
      </c>
      <c r="G2" s="671"/>
      <c r="H2" s="657"/>
      <c r="I2" s="674">
        <f>SUM(C3:C3011)</f>
        <v>2449.1800000000003</v>
      </c>
      <c r="J2" s="675">
        <f>SUM(D3:D3011)</f>
        <v>2841.05</v>
      </c>
    </row>
    <row r="3" spans="1:15" ht="15" x14ac:dyDescent="0.25">
      <c r="A3" s="44" t="s">
        <v>715</v>
      </c>
      <c r="B3" s="328">
        <v>41642</v>
      </c>
      <c r="C3" s="335">
        <v>29</v>
      </c>
      <c r="D3" s="472"/>
      <c r="E3" s="63" t="s">
        <v>759</v>
      </c>
      <c r="F3" s="63" t="s">
        <v>757</v>
      </c>
      <c r="G3" s="345"/>
      <c r="H3" s="47"/>
      <c r="K3" s="661">
        <f>+K1+C3-D3</f>
        <v>1321.98</v>
      </c>
    </row>
    <row r="4" spans="1:15" ht="15" x14ac:dyDescent="0.25">
      <c r="A4" s="44" t="s">
        <v>10</v>
      </c>
      <c r="B4" s="328">
        <v>41645</v>
      </c>
      <c r="C4" s="335">
        <v>100</v>
      </c>
      <c r="D4" s="472"/>
      <c r="E4" s="63" t="s">
        <v>758</v>
      </c>
      <c r="F4" s="63" t="s">
        <v>757</v>
      </c>
      <c r="G4" s="345"/>
      <c r="H4" s="47"/>
      <c r="K4" s="661">
        <f>+K3+C4-D4</f>
        <v>1421.98</v>
      </c>
      <c r="O4" s="661"/>
    </row>
    <row r="5" spans="1:15" ht="15" x14ac:dyDescent="0.25">
      <c r="A5" s="44" t="s">
        <v>124</v>
      </c>
      <c r="B5" s="328">
        <v>41645</v>
      </c>
      <c r="C5" s="335"/>
      <c r="D5" s="472">
        <v>36</v>
      </c>
      <c r="E5" s="63" t="s">
        <v>754</v>
      </c>
      <c r="F5" s="63" t="s">
        <v>760</v>
      </c>
      <c r="G5" s="705"/>
      <c r="H5" s="47"/>
      <c r="I5" s="661"/>
      <c r="K5" s="661">
        <f t="shared" ref="K5:K68" si="0">+K4+C5-D5</f>
        <v>1385.98</v>
      </c>
      <c r="O5" s="661"/>
    </row>
    <row r="6" spans="1:15" ht="15" x14ac:dyDescent="0.25">
      <c r="A6" s="44" t="s">
        <v>343</v>
      </c>
      <c r="B6" s="328">
        <v>41645</v>
      </c>
      <c r="C6" s="729">
        <v>12.3</v>
      </c>
      <c r="D6" s="729"/>
      <c r="E6" s="597" t="s">
        <v>755</v>
      </c>
      <c r="F6" s="597" t="s">
        <v>760</v>
      </c>
      <c r="G6" s="345"/>
      <c r="H6" s="47"/>
      <c r="K6" s="661">
        <f t="shared" si="0"/>
        <v>1398.28</v>
      </c>
      <c r="O6" s="661"/>
    </row>
    <row r="7" spans="1:15" ht="15" x14ac:dyDescent="0.25">
      <c r="A7" s="44" t="s">
        <v>124</v>
      </c>
      <c r="B7" s="328">
        <v>41652</v>
      </c>
      <c r="C7" s="335"/>
      <c r="D7" s="472">
        <v>36</v>
      </c>
      <c r="E7" s="63" t="s">
        <v>762</v>
      </c>
      <c r="F7" s="56" t="s">
        <v>760</v>
      </c>
      <c r="G7" s="47"/>
      <c r="H7" s="47"/>
      <c r="K7" s="661">
        <f t="shared" si="0"/>
        <v>1362.28</v>
      </c>
      <c r="O7" s="661"/>
    </row>
    <row r="8" spans="1:15" ht="15" x14ac:dyDescent="0.25">
      <c r="A8" s="44" t="s">
        <v>343</v>
      </c>
      <c r="B8" s="328">
        <v>41652</v>
      </c>
      <c r="C8" s="729">
        <v>12.74</v>
      </c>
      <c r="D8" s="729"/>
      <c r="E8" s="597" t="s">
        <v>763</v>
      </c>
      <c r="F8" s="502" t="s">
        <v>760</v>
      </c>
      <c r="G8" s="47"/>
      <c r="H8" s="47"/>
      <c r="K8" s="661">
        <f t="shared" si="0"/>
        <v>1375.02</v>
      </c>
      <c r="O8" s="661"/>
    </row>
    <row r="9" spans="1:15" ht="15" x14ac:dyDescent="0.25">
      <c r="A9" s="44" t="s">
        <v>16</v>
      </c>
      <c r="B9" s="328">
        <v>41657</v>
      </c>
      <c r="C9" s="335">
        <v>20</v>
      </c>
      <c r="D9" s="472"/>
      <c r="E9" s="588" t="s">
        <v>764</v>
      </c>
      <c r="F9" s="56" t="s">
        <v>760</v>
      </c>
      <c r="G9" s="47"/>
      <c r="H9" s="47"/>
      <c r="K9" s="661">
        <f t="shared" si="0"/>
        <v>1395.02</v>
      </c>
      <c r="O9" s="661"/>
    </row>
    <row r="10" spans="1:15" ht="15" x14ac:dyDescent="0.25">
      <c r="A10" s="44" t="s">
        <v>124</v>
      </c>
      <c r="B10" s="328">
        <v>41660</v>
      </c>
      <c r="C10" s="335"/>
      <c r="D10" s="472">
        <v>36</v>
      </c>
      <c r="E10" s="63" t="s">
        <v>766</v>
      </c>
      <c r="F10" s="56" t="s">
        <v>760</v>
      </c>
      <c r="G10" s="47"/>
      <c r="H10" s="47"/>
      <c r="K10" s="661">
        <f t="shared" si="0"/>
        <v>1359.02</v>
      </c>
      <c r="O10" s="661"/>
    </row>
    <row r="11" spans="1:15" ht="15" x14ac:dyDescent="0.25">
      <c r="A11" s="44" t="s">
        <v>765</v>
      </c>
      <c r="B11" s="328">
        <v>41660</v>
      </c>
      <c r="C11" s="335">
        <v>56</v>
      </c>
      <c r="D11" s="472"/>
      <c r="E11" s="63" t="s">
        <v>768</v>
      </c>
      <c r="F11" s="56" t="s">
        <v>767</v>
      </c>
      <c r="G11" s="47"/>
      <c r="H11" s="47"/>
      <c r="K11" s="661">
        <f t="shared" si="0"/>
        <v>1415.02</v>
      </c>
      <c r="O11" s="661"/>
    </row>
    <row r="12" spans="1:15" s="662" customFormat="1" ht="15" x14ac:dyDescent="0.25">
      <c r="A12" s="44" t="s">
        <v>9</v>
      </c>
      <c r="B12" s="328">
        <v>41661</v>
      </c>
      <c r="C12" s="335">
        <v>15</v>
      </c>
      <c r="D12" s="472"/>
      <c r="E12" s="63" t="s">
        <v>770</v>
      </c>
      <c r="F12" s="56" t="s">
        <v>767</v>
      </c>
      <c r="G12" s="47"/>
      <c r="H12" s="47"/>
      <c r="K12" s="661">
        <f t="shared" si="0"/>
        <v>1430.02</v>
      </c>
      <c r="N12" s="660"/>
      <c r="O12" s="661"/>
    </row>
    <row r="13" spans="1:15" s="662" customFormat="1" ht="15" x14ac:dyDescent="0.25">
      <c r="A13" s="715" t="s">
        <v>14</v>
      </c>
      <c r="B13" s="716">
        <v>41664</v>
      </c>
      <c r="C13" s="717">
        <v>20</v>
      </c>
      <c r="D13" s="718"/>
      <c r="E13" s="63" t="s">
        <v>771</v>
      </c>
      <c r="F13" s="15" t="s">
        <v>760</v>
      </c>
      <c r="G13" s="659"/>
      <c r="H13" s="659"/>
      <c r="K13" s="661">
        <f t="shared" si="0"/>
        <v>1450.02</v>
      </c>
      <c r="N13" s="660"/>
      <c r="O13" s="661"/>
    </row>
    <row r="14" spans="1:15" s="662" customFormat="1" ht="15" x14ac:dyDescent="0.25">
      <c r="A14" s="23" t="s">
        <v>124</v>
      </c>
      <c r="B14" s="721">
        <v>41667</v>
      </c>
      <c r="C14" s="23"/>
      <c r="D14" s="722">
        <v>36</v>
      </c>
      <c r="E14" s="343" t="s">
        <v>773</v>
      </c>
      <c r="F14" s="723" t="s">
        <v>760</v>
      </c>
      <c r="G14" s="659"/>
      <c r="H14" s="659"/>
      <c r="K14" s="661">
        <f t="shared" si="0"/>
        <v>1414.02</v>
      </c>
      <c r="N14" s="660"/>
      <c r="O14" s="661"/>
    </row>
    <row r="15" spans="1:15" s="662" customFormat="1" ht="15" x14ac:dyDescent="0.25">
      <c r="A15" s="715" t="s">
        <v>325</v>
      </c>
      <c r="B15" s="716">
        <v>41668</v>
      </c>
      <c r="C15" s="717">
        <v>20</v>
      </c>
      <c r="D15" s="718"/>
      <c r="E15" s="63" t="s">
        <v>772</v>
      </c>
      <c r="F15" s="15" t="s">
        <v>760</v>
      </c>
      <c r="G15" s="659"/>
      <c r="H15" s="659"/>
      <c r="K15" s="661">
        <f t="shared" si="0"/>
        <v>1434.02</v>
      </c>
      <c r="N15" s="660"/>
      <c r="O15" s="661"/>
    </row>
    <row r="16" spans="1:15" s="662" customFormat="1" ht="15" x14ac:dyDescent="0.25">
      <c r="A16" s="715" t="s">
        <v>715</v>
      </c>
      <c r="B16" s="716">
        <v>41670</v>
      </c>
      <c r="C16" s="717">
        <v>37</v>
      </c>
      <c r="D16" s="718"/>
      <c r="E16" s="63" t="s">
        <v>774</v>
      </c>
      <c r="F16" s="15" t="s">
        <v>767</v>
      </c>
      <c r="G16" s="659"/>
      <c r="H16" s="659"/>
      <c r="K16" s="661">
        <f t="shared" si="0"/>
        <v>1471.02</v>
      </c>
      <c r="N16" s="660"/>
      <c r="O16" s="661"/>
    </row>
    <row r="17" spans="1:15" ht="15" x14ac:dyDescent="0.25">
      <c r="A17" s="715" t="s">
        <v>40</v>
      </c>
      <c r="B17" s="716">
        <v>41670</v>
      </c>
      <c r="C17" s="717">
        <v>20</v>
      </c>
      <c r="D17" s="718"/>
      <c r="E17" s="63" t="s">
        <v>777</v>
      </c>
      <c r="F17" s="15" t="s">
        <v>760</v>
      </c>
      <c r="K17" s="661">
        <f t="shared" si="0"/>
        <v>1491.02</v>
      </c>
      <c r="O17" s="661"/>
    </row>
    <row r="18" spans="1:15" ht="15" x14ac:dyDescent="0.25">
      <c r="A18" s="715" t="s">
        <v>775</v>
      </c>
      <c r="B18" s="716">
        <v>41670</v>
      </c>
      <c r="C18" s="717">
        <v>23</v>
      </c>
      <c r="D18" s="718"/>
      <c r="E18" s="63" t="s">
        <v>776</v>
      </c>
      <c r="F18" s="15" t="s">
        <v>760</v>
      </c>
      <c r="K18" s="661">
        <f t="shared" si="0"/>
        <v>1514.02</v>
      </c>
      <c r="O18" s="661"/>
    </row>
    <row r="19" spans="1:15" ht="15" x14ac:dyDescent="0.25">
      <c r="A19" s="715" t="s">
        <v>124</v>
      </c>
      <c r="B19" s="716">
        <v>41674</v>
      </c>
      <c r="C19" s="717"/>
      <c r="D19" s="718">
        <v>36</v>
      </c>
      <c r="E19" s="343" t="s">
        <v>778</v>
      </c>
      <c r="F19" s="735" t="s">
        <v>760</v>
      </c>
      <c r="K19" s="661">
        <f t="shared" si="0"/>
        <v>1478.02</v>
      </c>
      <c r="O19" s="661"/>
    </row>
    <row r="20" spans="1:15" ht="15" x14ac:dyDescent="0.25">
      <c r="A20" s="725" t="s">
        <v>343</v>
      </c>
      <c r="B20" s="727">
        <v>41674</v>
      </c>
      <c r="C20" s="728">
        <v>11.51</v>
      </c>
      <c r="D20" s="728"/>
      <c r="E20" s="597" t="s">
        <v>779</v>
      </c>
      <c r="F20" s="735" t="s">
        <v>760</v>
      </c>
      <c r="K20" s="661">
        <f t="shared" si="0"/>
        <v>1489.53</v>
      </c>
    </row>
    <row r="21" spans="1:15" ht="15" x14ac:dyDescent="0.25">
      <c r="A21" s="715" t="s">
        <v>124</v>
      </c>
      <c r="B21" s="716">
        <v>41680</v>
      </c>
      <c r="C21" s="717"/>
      <c r="D21" s="718">
        <v>36</v>
      </c>
      <c r="E21" s="345" t="s">
        <v>780</v>
      </c>
      <c r="F21" s="735" t="s">
        <v>760</v>
      </c>
      <c r="K21" s="661">
        <f t="shared" si="0"/>
        <v>1453.53</v>
      </c>
      <c r="O21" s="661"/>
    </row>
    <row r="22" spans="1:15" s="663" customFormat="1" ht="15" x14ac:dyDescent="0.25">
      <c r="A22" s="715" t="s">
        <v>124</v>
      </c>
      <c r="B22" s="716">
        <v>41688</v>
      </c>
      <c r="C22" s="717"/>
      <c r="D22" s="718">
        <v>36</v>
      </c>
      <c r="E22" s="345" t="s">
        <v>781</v>
      </c>
      <c r="F22" s="205" t="s">
        <v>760</v>
      </c>
      <c r="G22" s="680"/>
      <c r="H22" s="659"/>
      <c r="K22" s="661">
        <f t="shared" si="0"/>
        <v>1417.53</v>
      </c>
    </row>
    <row r="23" spans="1:15" s="663" customFormat="1" ht="15" x14ac:dyDescent="0.25">
      <c r="A23" s="715" t="s">
        <v>40</v>
      </c>
      <c r="B23" s="716">
        <v>41693</v>
      </c>
      <c r="C23" s="719">
        <v>20</v>
      </c>
      <c r="D23" s="718"/>
      <c r="E23" s="63" t="s">
        <v>784</v>
      </c>
      <c r="F23" s="205" t="s">
        <v>760</v>
      </c>
      <c r="G23" s="680"/>
      <c r="H23" s="659"/>
      <c r="K23" s="661">
        <f t="shared" si="0"/>
        <v>1437.53</v>
      </c>
    </row>
    <row r="24" spans="1:15" ht="15" x14ac:dyDescent="0.25">
      <c r="A24" s="715" t="s">
        <v>124</v>
      </c>
      <c r="B24" s="716">
        <v>41694</v>
      </c>
      <c r="C24" s="719"/>
      <c r="D24" s="720">
        <v>36</v>
      </c>
      <c r="E24" s="345" t="s">
        <v>786</v>
      </c>
      <c r="F24" s="205" t="s">
        <v>760</v>
      </c>
      <c r="K24" s="661">
        <f t="shared" si="0"/>
        <v>1401.53</v>
      </c>
    </row>
    <row r="25" spans="1:15" s="662" customFormat="1" ht="15" x14ac:dyDescent="0.25">
      <c r="A25" s="725" t="s">
        <v>343</v>
      </c>
      <c r="B25" s="716">
        <v>41694</v>
      </c>
      <c r="C25" s="717">
        <v>6.3</v>
      </c>
      <c r="D25" s="718"/>
      <c r="E25" s="597" t="s">
        <v>782</v>
      </c>
      <c r="F25" s="205" t="s">
        <v>760</v>
      </c>
      <c r="G25" s="680"/>
      <c r="H25" s="659"/>
      <c r="K25" s="661">
        <f t="shared" si="0"/>
        <v>1407.83</v>
      </c>
    </row>
    <row r="26" spans="1:15" ht="15" x14ac:dyDescent="0.25">
      <c r="A26" s="715" t="s">
        <v>9</v>
      </c>
      <c r="B26" s="716">
        <v>41695</v>
      </c>
      <c r="C26" s="719">
        <v>15</v>
      </c>
      <c r="D26" s="720"/>
      <c r="E26" s="63" t="s">
        <v>783</v>
      </c>
      <c r="F26" s="735" t="s">
        <v>767</v>
      </c>
      <c r="K26" s="661">
        <f t="shared" si="0"/>
        <v>1422.83</v>
      </c>
    </row>
    <row r="27" spans="1:15" ht="15" x14ac:dyDescent="0.25">
      <c r="A27" s="715" t="s">
        <v>16</v>
      </c>
      <c r="B27" s="716">
        <v>41698</v>
      </c>
      <c r="C27" s="719">
        <v>20</v>
      </c>
      <c r="D27" s="720"/>
      <c r="E27" s="63" t="s">
        <v>785</v>
      </c>
      <c r="F27" s="205" t="s">
        <v>767</v>
      </c>
      <c r="G27" s="680"/>
      <c r="K27" s="661">
        <f t="shared" si="0"/>
        <v>1442.83</v>
      </c>
    </row>
    <row r="28" spans="1:15" ht="15" x14ac:dyDescent="0.25">
      <c r="A28" s="715" t="s">
        <v>325</v>
      </c>
      <c r="B28" s="716">
        <v>41699</v>
      </c>
      <c r="C28" s="719">
        <v>20</v>
      </c>
      <c r="D28" s="720"/>
      <c r="E28" s="63" t="s">
        <v>790</v>
      </c>
      <c r="F28" s="735" t="s">
        <v>760</v>
      </c>
      <c r="K28" s="661">
        <f t="shared" si="0"/>
        <v>1462.83</v>
      </c>
    </row>
    <row r="29" spans="1:15" ht="15" x14ac:dyDescent="0.25">
      <c r="A29" s="715" t="s">
        <v>788</v>
      </c>
      <c r="B29" s="732">
        <v>41701</v>
      </c>
      <c r="C29" s="719"/>
      <c r="D29" s="720">
        <v>36</v>
      </c>
      <c r="E29" s="345" t="s">
        <v>787</v>
      </c>
      <c r="F29" s="205" t="s">
        <v>760</v>
      </c>
      <c r="G29" s="680"/>
      <c r="K29" s="661">
        <f t="shared" si="0"/>
        <v>1426.83</v>
      </c>
    </row>
    <row r="30" spans="1:15" ht="15" x14ac:dyDescent="0.25">
      <c r="A30" s="715" t="s">
        <v>789</v>
      </c>
      <c r="B30" s="716">
        <v>41702</v>
      </c>
      <c r="C30" s="719">
        <v>25</v>
      </c>
      <c r="D30" s="720"/>
      <c r="E30" s="63" t="s">
        <v>791</v>
      </c>
      <c r="F30" s="205" t="s">
        <v>767</v>
      </c>
      <c r="G30" s="680"/>
      <c r="K30" s="661">
        <f t="shared" si="0"/>
        <v>1451.83</v>
      </c>
    </row>
    <row r="31" spans="1:15" ht="15" x14ac:dyDescent="0.25">
      <c r="A31" s="715" t="s">
        <v>124</v>
      </c>
      <c r="B31" s="716">
        <v>41708</v>
      </c>
      <c r="C31" s="719"/>
      <c r="D31" s="720">
        <v>36</v>
      </c>
      <c r="E31" s="63" t="s">
        <v>792</v>
      </c>
      <c r="F31" s="735" t="s">
        <v>760</v>
      </c>
      <c r="K31" s="661">
        <f t="shared" si="0"/>
        <v>1415.83</v>
      </c>
    </row>
    <row r="32" spans="1:15" ht="15" x14ac:dyDescent="0.25">
      <c r="A32" s="715" t="s">
        <v>124</v>
      </c>
      <c r="B32" s="716">
        <v>41716</v>
      </c>
      <c r="C32" s="719"/>
      <c r="D32" s="720">
        <v>36</v>
      </c>
      <c r="E32" s="63" t="s">
        <v>794</v>
      </c>
      <c r="F32" s="735" t="s">
        <v>760</v>
      </c>
      <c r="K32" s="661">
        <f t="shared" si="0"/>
        <v>1379.83</v>
      </c>
    </row>
    <row r="33" spans="1:11" ht="15" x14ac:dyDescent="0.25">
      <c r="A33" s="715" t="s">
        <v>124</v>
      </c>
      <c r="B33" s="716">
        <v>41722</v>
      </c>
      <c r="C33" s="719"/>
      <c r="D33" s="720">
        <v>36</v>
      </c>
      <c r="E33" s="63" t="s">
        <v>793</v>
      </c>
      <c r="F33" s="735" t="s">
        <v>760</v>
      </c>
      <c r="K33" s="661">
        <f t="shared" si="0"/>
        <v>1343.83</v>
      </c>
    </row>
    <row r="34" spans="1:11" ht="15" x14ac:dyDescent="0.25">
      <c r="A34" s="715" t="s">
        <v>11</v>
      </c>
      <c r="B34" s="716">
        <v>41722</v>
      </c>
      <c r="C34" s="719">
        <v>51</v>
      </c>
      <c r="D34" s="720"/>
      <c r="E34" s="63" t="s">
        <v>795</v>
      </c>
      <c r="F34" s="735" t="s">
        <v>757</v>
      </c>
      <c r="K34" s="661">
        <f t="shared" si="0"/>
        <v>1394.83</v>
      </c>
    </row>
    <row r="35" spans="1:11" ht="15" x14ac:dyDescent="0.25">
      <c r="A35" s="715" t="s">
        <v>9</v>
      </c>
      <c r="B35" s="716">
        <v>41725</v>
      </c>
      <c r="C35" s="719">
        <v>15</v>
      </c>
      <c r="D35" s="720"/>
      <c r="E35" s="63" t="s">
        <v>796</v>
      </c>
      <c r="F35" s="735" t="s">
        <v>767</v>
      </c>
      <c r="K35" s="661">
        <f t="shared" si="0"/>
        <v>1409.83</v>
      </c>
    </row>
    <row r="36" spans="1:11" ht="15" x14ac:dyDescent="0.25">
      <c r="A36" s="715" t="s">
        <v>16</v>
      </c>
      <c r="B36" s="716">
        <v>41726</v>
      </c>
      <c r="C36" s="719">
        <v>20</v>
      </c>
      <c r="D36" s="720"/>
      <c r="E36" s="63" t="s">
        <v>797</v>
      </c>
      <c r="F36" s="735" t="s">
        <v>767</v>
      </c>
      <c r="K36" s="661">
        <f t="shared" si="0"/>
        <v>1429.83</v>
      </c>
    </row>
    <row r="37" spans="1:11" ht="15" x14ac:dyDescent="0.25">
      <c r="A37" s="715" t="s">
        <v>775</v>
      </c>
      <c r="B37" s="716">
        <v>41728</v>
      </c>
      <c r="C37" s="719">
        <v>21</v>
      </c>
      <c r="D37" s="720"/>
      <c r="E37" s="63" t="s">
        <v>798</v>
      </c>
      <c r="F37" s="735" t="s">
        <v>760</v>
      </c>
      <c r="K37" s="661">
        <f t="shared" si="0"/>
        <v>1450.83</v>
      </c>
    </row>
    <row r="38" spans="1:11" ht="15" x14ac:dyDescent="0.25">
      <c r="A38" s="715" t="s">
        <v>124</v>
      </c>
      <c r="B38" s="740">
        <v>41730</v>
      </c>
      <c r="C38" s="719"/>
      <c r="D38" s="720">
        <v>36</v>
      </c>
      <c r="E38" s="63" t="s">
        <v>799</v>
      </c>
      <c r="F38" s="735" t="s">
        <v>760</v>
      </c>
      <c r="K38" s="661">
        <f t="shared" si="0"/>
        <v>1414.83</v>
      </c>
    </row>
    <row r="39" spans="1:11" ht="15" x14ac:dyDescent="0.25">
      <c r="A39" s="715" t="s">
        <v>14</v>
      </c>
      <c r="B39" s="740">
        <v>41731</v>
      </c>
      <c r="C39" s="719">
        <v>50</v>
      </c>
      <c r="D39" s="720"/>
      <c r="E39" s="63" t="s">
        <v>800</v>
      </c>
      <c r="F39" s="735" t="s">
        <v>760</v>
      </c>
      <c r="K39" s="661">
        <f t="shared" si="0"/>
        <v>1464.83</v>
      </c>
    </row>
    <row r="40" spans="1:11" ht="15" x14ac:dyDescent="0.25">
      <c r="A40" s="715" t="s">
        <v>124</v>
      </c>
      <c r="B40" s="740">
        <v>41737</v>
      </c>
      <c r="C40" s="719"/>
      <c r="D40" s="720">
        <v>36</v>
      </c>
      <c r="E40" s="63" t="s">
        <v>801</v>
      </c>
      <c r="F40" s="205" t="s">
        <v>760</v>
      </c>
      <c r="G40" s="680"/>
      <c r="K40" s="661">
        <f t="shared" si="0"/>
        <v>1428.83</v>
      </c>
    </row>
    <row r="41" spans="1:11" ht="15" x14ac:dyDescent="0.25">
      <c r="A41" s="715" t="s">
        <v>40</v>
      </c>
      <c r="B41" s="740">
        <v>41740</v>
      </c>
      <c r="C41" s="719">
        <v>20</v>
      </c>
      <c r="D41" s="720"/>
      <c r="E41" s="63" t="s">
        <v>802</v>
      </c>
      <c r="F41" s="205" t="s">
        <v>760</v>
      </c>
      <c r="G41" s="680"/>
      <c r="K41" s="661">
        <f t="shared" si="0"/>
        <v>1448.83</v>
      </c>
    </row>
    <row r="42" spans="1:11" ht="15" x14ac:dyDescent="0.25">
      <c r="A42" s="715" t="s">
        <v>124</v>
      </c>
      <c r="B42" s="740">
        <v>41743</v>
      </c>
      <c r="C42" s="719"/>
      <c r="D42" s="720">
        <v>36</v>
      </c>
      <c r="E42" s="63" t="s">
        <v>803</v>
      </c>
      <c r="F42" s="205" t="s">
        <v>760</v>
      </c>
      <c r="G42" s="680"/>
      <c r="K42" s="661">
        <f t="shared" si="0"/>
        <v>1412.83</v>
      </c>
    </row>
    <row r="43" spans="1:11" ht="15" x14ac:dyDescent="0.25">
      <c r="A43" s="715" t="s">
        <v>343</v>
      </c>
      <c r="B43" s="740">
        <v>41743</v>
      </c>
      <c r="C43" s="719">
        <v>74.55</v>
      </c>
      <c r="D43" s="720"/>
      <c r="E43" s="63" t="s">
        <v>804</v>
      </c>
      <c r="F43" s="15" t="s">
        <v>760</v>
      </c>
      <c r="K43" s="661">
        <f t="shared" si="0"/>
        <v>1487.3799999999999</v>
      </c>
    </row>
    <row r="44" spans="1:11" ht="15" x14ac:dyDescent="0.25">
      <c r="A44" s="715" t="s">
        <v>805</v>
      </c>
      <c r="B44" s="740">
        <v>41747</v>
      </c>
      <c r="C44" s="719"/>
      <c r="D44" s="720">
        <f>371.25+20</f>
        <v>391.25</v>
      </c>
      <c r="E44" s="63" t="s">
        <v>806</v>
      </c>
      <c r="F44" s="15" t="s">
        <v>760</v>
      </c>
      <c r="K44" s="661">
        <f t="shared" si="0"/>
        <v>1096.1299999999999</v>
      </c>
    </row>
    <row r="45" spans="1:11" customFormat="1" ht="15" x14ac:dyDescent="0.25">
      <c r="A45" s="715" t="s">
        <v>124</v>
      </c>
      <c r="B45" s="740">
        <v>41750</v>
      </c>
      <c r="C45" s="719"/>
      <c r="D45" s="720">
        <v>36</v>
      </c>
      <c r="E45" s="63" t="s">
        <v>807</v>
      </c>
      <c r="F45" s="15" t="s">
        <v>760</v>
      </c>
      <c r="G45" s="741"/>
      <c r="H45" s="741"/>
      <c r="K45" s="661">
        <f t="shared" si="0"/>
        <v>1060.1299999999999</v>
      </c>
    </row>
    <row r="46" spans="1:11" customFormat="1" ht="15" x14ac:dyDescent="0.25">
      <c r="A46" s="742" t="s">
        <v>124</v>
      </c>
      <c r="B46" s="716">
        <v>41758</v>
      </c>
      <c r="C46" s="719"/>
      <c r="D46" s="720">
        <v>36</v>
      </c>
      <c r="E46" s="63" t="s">
        <v>808</v>
      </c>
      <c r="F46" s="205" t="s">
        <v>760</v>
      </c>
      <c r="G46" s="360"/>
      <c r="H46" s="741"/>
      <c r="K46" s="661">
        <f t="shared" si="0"/>
        <v>1024.1299999999999</v>
      </c>
    </row>
    <row r="47" spans="1:11" customFormat="1" ht="15" x14ac:dyDescent="0.25">
      <c r="A47" s="715" t="s">
        <v>325</v>
      </c>
      <c r="B47" s="716">
        <v>41758</v>
      </c>
      <c r="C47" s="719">
        <v>25</v>
      </c>
      <c r="D47" s="720"/>
      <c r="E47" s="63" t="s">
        <v>809</v>
      </c>
      <c r="F47" s="205" t="s">
        <v>760</v>
      </c>
      <c r="G47" s="360"/>
      <c r="H47" s="741"/>
      <c r="K47" s="661">
        <f t="shared" si="0"/>
        <v>1049.1299999999999</v>
      </c>
    </row>
    <row r="48" spans="1:11" customFormat="1" ht="15" x14ac:dyDescent="0.25">
      <c r="A48" s="715" t="s">
        <v>9</v>
      </c>
      <c r="B48" s="716">
        <v>41758</v>
      </c>
      <c r="C48" s="719">
        <v>15</v>
      </c>
      <c r="D48" s="720"/>
      <c r="E48" s="63" t="s">
        <v>810</v>
      </c>
      <c r="F48" s="15" t="s">
        <v>760</v>
      </c>
      <c r="G48" s="741"/>
      <c r="H48" s="741"/>
      <c r="K48" s="661">
        <f t="shared" si="0"/>
        <v>1064.1299999999999</v>
      </c>
    </row>
    <row r="49" spans="1:11" customFormat="1" ht="15" x14ac:dyDescent="0.25">
      <c r="A49" s="715" t="s">
        <v>775</v>
      </c>
      <c r="B49" s="716">
        <v>41758</v>
      </c>
      <c r="C49" s="719">
        <v>25</v>
      </c>
      <c r="D49" s="720"/>
      <c r="E49" s="63" t="s">
        <v>811</v>
      </c>
      <c r="F49" s="15" t="s">
        <v>760</v>
      </c>
      <c r="G49" s="741"/>
      <c r="H49" s="741"/>
      <c r="K49" s="661">
        <f t="shared" si="0"/>
        <v>1089.1299999999999</v>
      </c>
    </row>
    <row r="50" spans="1:11" customFormat="1" ht="15" x14ac:dyDescent="0.25">
      <c r="A50" s="715" t="s">
        <v>765</v>
      </c>
      <c r="B50" s="716">
        <v>41759</v>
      </c>
      <c r="C50" s="719">
        <v>40</v>
      </c>
      <c r="D50" s="720"/>
      <c r="E50" s="63" t="s">
        <v>812</v>
      </c>
      <c r="F50" s="205" t="s">
        <v>760</v>
      </c>
      <c r="G50" s="360"/>
      <c r="H50" s="741"/>
      <c r="K50" s="661">
        <f t="shared" si="0"/>
        <v>1129.1299999999999</v>
      </c>
    </row>
    <row r="51" spans="1:11" customFormat="1" ht="15" x14ac:dyDescent="0.25">
      <c r="A51" s="715" t="s">
        <v>715</v>
      </c>
      <c r="B51" s="716">
        <v>41759</v>
      </c>
      <c r="C51" s="719">
        <v>30</v>
      </c>
      <c r="D51" s="720"/>
      <c r="E51" s="63" t="s">
        <v>813</v>
      </c>
      <c r="F51" s="205" t="s">
        <v>767</v>
      </c>
      <c r="G51" s="360"/>
      <c r="H51" s="741"/>
      <c r="K51" s="661">
        <f t="shared" si="0"/>
        <v>1159.1299999999999</v>
      </c>
    </row>
    <row r="52" spans="1:11" ht="15" x14ac:dyDescent="0.25">
      <c r="A52" s="715" t="s">
        <v>124</v>
      </c>
      <c r="B52" s="716">
        <v>41765</v>
      </c>
      <c r="C52" s="719"/>
      <c r="D52" s="720">
        <v>36</v>
      </c>
      <c r="E52" s="63" t="s">
        <v>814</v>
      </c>
      <c r="F52" s="37" t="s">
        <v>760</v>
      </c>
      <c r="G52" s="680"/>
      <c r="K52" s="661">
        <f t="shared" si="0"/>
        <v>1123.1299999999999</v>
      </c>
    </row>
    <row r="53" spans="1:11" ht="15" x14ac:dyDescent="0.25">
      <c r="A53" s="715" t="s">
        <v>124</v>
      </c>
      <c r="B53" s="716">
        <v>41772</v>
      </c>
      <c r="C53" s="719"/>
      <c r="D53" s="720">
        <v>36</v>
      </c>
      <c r="E53" s="63" t="s">
        <v>815</v>
      </c>
      <c r="F53" s="15" t="s">
        <v>760</v>
      </c>
      <c r="K53" s="661">
        <f t="shared" si="0"/>
        <v>1087.1299999999999</v>
      </c>
    </row>
    <row r="54" spans="1:11" ht="15" x14ac:dyDescent="0.25">
      <c r="A54" s="715" t="s">
        <v>124</v>
      </c>
      <c r="B54" s="13">
        <v>41779</v>
      </c>
      <c r="C54"/>
      <c r="D54" s="745">
        <v>36</v>
      </c>
      <c r="E54" s="63" t="s">
        <v>816</v>
      </c>
      <c r="F54" s="15" t="s">
        <v>760</v>
      </c>
      <c r="K54" s="661">
        <f t="shared" si="0"/>
        <v>1051.1299999999999</v>
      </c>
    </row>
    <row r="55" spans="1:11" ht="15" x14ac:dyDescent="0.25">
      <c r="A55" s="725" t="s">
        <v>343</v>
      </c>
      <c r="B55" s="13">
        <v>41779</v>
      </c>
      <c r="C55" s="746">
        <v>19.489999999999998</v>
      </c>
      <c r="D55" s="16"/>
      <c r="E55" s="63" t="s">
        <v>815</v>
      </c>
      <c r="F55" s="205" t="s">
        <v>760</v>
      </c>
      <c r="G55" s="680"/>
      <c r="K55" s="661">
        <f t="shared" si="0"/>
        <v>1070.6199999999999</v>
      </c>
    </row>
    <row r="56" spans="1:11" ht="15" x14ac:dyDescent="0.25">
      <c r="A56" s="715" t="s">
        <v>9</v>
      </c>
      <c r="B56" s="13">
        <v>41781</v>
      </c>
      <c r="C56" s="746">
        <v>15</v>
      </c>
      <c r="D56" s="16"/>
      <c r="E56" s="63" t="s">
        <v>817</v>
      </c>
      <c r="F56" s="205" t="s">
        <v>767</v>
      </c>
      <c r="G56" s="680"/>
      <c r="K56" s="661">
        <f t="shared" si="0"/>
        <v>1085.6199999999999</v>
      </c>
    </row>
    <row r="57" spans="1:11" ht="15" x14ac:dyDescent="0.25">
      <c r="A57" s="715" t="s">
        <v>16</v>
      </c>
      <c r="B57" s="13">
        <v>41785</v>
      </c>
      <c r="C57" s="746">
        <v>20</v>
      </c>
      <c r="D57" s="16"/>
      <c r="E57" s="63" t="s">
        <v>818</v>
      </c>
      <c r="F57" s="205" t="s">
        <v>757</v>
      </c>
      <c r="G57" s="680"/>
      <c r="K57" s="661">
        <f t="shared" si="0"/>
        <v>1105.6199999999999</v>
      </c>
    </row>
    <row r="58" spans="1:11" ht="15" x14ac:dyDescent="0.2">
      <c r="A58" s="742" t="s">
        <v>124</v>
      </c>
      <c r="B58" s="716">
        <v>41786</v>
      </c>
      <c r="C58" s="719"/>
      <c r="D58" s="720">
        <v>36</v>
      </c>
      <c r="E58" s="205" t="s">
        <v>822</v>
      </c>
      <c r="F58" s="735" t="s">
        <v>760</v>
      </c>
      <c r="G58" s="680"/>
      <c r="K58" s="661">
        <f t="shared" si="0"/>
        <v>1069.6199999999999</v>
      </c>
    </row>
    <row r="59" spans="1:11" ht="15" x14ac:dyDescent="0.25">
      <c r="A59" s="715" t="s">
        <v>40</v>
      </c>
      <c r="B59" s="13">
        <v>41787</v>
      </c>
      <c r="C59" s="746">
        <v>20</v>
      </c>
      <c r="D59" s="16"/>
      <c r="E59" s="63" t="s">
        <v>819</v>
      </c>
      <c r="F59" s="205" t="s">
        <v>757</v>
      </c>
      <c r="G59" s="680"/>
      <c r="K59" s="661">
        <f t="shared" si="0"/>
        <v>1089.6199999999999</v>
      </c>
    </row>
    <row r="60" spans="1:11" ht="15" x14ac:dyDescent="0.25">
      <c r="A60" s="715" t="s">
        <v>12</v>
      </c>
      <c r="B60" s="13">
        <v>41789</v>
      </c>
      <c r="C60" s="746">
        <v>25</v>
      </c>
      <c r="D60" s="16"/>
      <c r="E60" s="63" t="s">
        <v>820</v>
      </c>
      <c r="F60" s="205" t="s">
        <v>767</v>
      </c>
      <c r="G60" s="680"/>
      <c r="K60" s="661">
        <f t="shared" si="0"/>
        <v>1114.6199999999999</v>
      </c>
    </row>
    <row r="61" spans="1:11" ht="15" x14ac:dyDescent="0.2">
      <c r="A61" s="742" t="s">
        <v>124</v>
      </c>
      <c r="B61" s="716">
        <v>41793</v>
      </c>
      <c r="C61" s="719"/>
      <c r="D61" s="720">
        <v>36</v>
      </c>
      <c r="E61" s="205" t="s">
        <v>823</v>
      </c>
      <c r="F61" s="688" t="s">
        <v>760</v>
      </c>
      <c r="G61" s="680"/>
      <c r="K61" s="661">
        <f t="shared" si="0"/>
        <v>1078.6199999999999</v>
      </c>
    </row>
    <row r="62" spans="1:11" ht="15" x14ac:dyDescent="0.25">
      <c r="A62" s="715" t="s">
        <v>11</v>
      </c>
      <c r="B62" s="13">
        <v>41794</v>
      </c>
      <c r="C62" s="746">
        <v>52</v>
      </c>
      <c r="D62"/>
      <c r="E62" s="63" t="s">
        <v>821</v>
      </c>
      <c r="F62" s="205" t="s">
        <v>767</v>
      </c>
      <c r="G62" s="680"/>
      <c r="K62" s="661">
        <f t="shared" si="0"/>
        <v>1130.6199999999999</v>
      </c>
    </row>
    <row r="63" spans="1:11" ht="15" x14ac:dyDescent="0.25">
      <c r="A63" s="715" t="s">
        <v>10</v>
      </c>
      <c r="B63" s="716">
        <v>41797</v>
      </c>
      <c r="C63" s="743">
        <v>50</v>
      </c>
      <c r="D63" s="720"/>
      <c r="E63" s="63" t="s">
        <v>825</v>
      </c>
      <c r="F63" s="205" t="s">
        <v>767</v>
      </c>
      <c r="G63" s="680"/>
      <c r="K63" s="661">
        <f t="shared" si="0"/>
        <v>1180.6199999999999</v>
      </c>
    </row>
    <row r="64" spans="1:11" ht="15" x14ac:dyDescent="0.25">
      <c r="A64" s="715" t="s">
        <v>124</v>
      </c>
      <c r="B64" s="716">
        <v>41799</v>
      </c>
      <c r="C64" s="719"/>
      <c r="D64" s="720">
        <v>36</v>
      </c>
      <c r="E64" s="63" t="s">
        <v>824</v>
      </c>
      <c r="F64" s="205" t="s">
        <v>760</v>
      </c>
      <c r="G64" s="680"/>
      <c r="K64" s="661">
        <f t="shared" si="0"/>
        <v>1144.6199999999999</v>
      </c>
    </row>
    <row r="65" spans="1:11" ht="15" x14ac:dyDescent="0.25">
      <c r="A65" s="715" t="s">
        <v>124</v>
      </c>
      <c r="B65" s="716">
        <v>41806</v>
      </c>
      <c r="C65" s="719"/>
      <c r="D65" s="720">
        <v>36</v>
      </c>
      <c r="E65" s="63" t="s">
        <v>826</v>
      </c>
      <c r="F65" s="205" t="s">
        <v>760</v>
      </c>
      <c r="G65" s="680"/>
      <c r="K65" s="661">
        <f t="shared" si="0"/>
        <v>1108.6199999999999</v>
      </c>
    </row>
    <row r="66" spans="1:11" ht="15" x14ac:dyDescent="0.25">
      <c r="A66" s="715" t="s">
        <v>124</v>
      </c>
      <c r="B66" s="716">
        <v>41814</v>
      </c>
      <c r="C66" s="719"/>
      <c r="D66" s="720">
        <v>36</v>
      </c>
      <c r="E66" s="63" t="s">
        <v>827</v>
      </c>
      <c r="F66" s="735" t="s">
        <v>760</v>
      </c>
      <c r="K66" s="661">
        <f t="shared" si="0"/>
        <v>1072.6199999999999</v>
      </c>
    </row>
    <row r="67" spans="1:11" ht="15" x14ac:dyDescent="0.25">
      <c r="A67" s="715" t="s">
        <v>39</v>
      </c>
      <c r="B67" s="716">
        <v>41814</v>
      </c>
      <c r="C67" s="719">
        <v>151</v>
      </c>
      <c r="D67" s="720"/>
      <c r="E67" s="63" t="s">
        <v>831</v>
      </c>
      <c r="F67" s="735" t="s">
        <v>767</v>
      </c>
      <c r="K67" s="661">
        <f t="shared" si="0"/>
        <v>1223.6199999999999</v>
      </c>
    </row>
    <row r="68" spans="1:11" ht="15" x14ac:dyDescent="0.25">
      <c r="A68" s="715" t="s">
        <v>325</v>
      </c>
      <c r="B68" s="716">
        <v>41815</v>
      </c>
      <c r="C68" s="719">
        <v>20</v>
      </c>
      <c r="D68" s="720"/>
      <c r="E68" s="63" t="s">
        <v>829</v>
      </c>
      <c r="F68" s="735" t="s">
        <v>760</v>
      </c>
      <c r="K68" s="661">
        <f t="shared" si="0"/>
        <v>1243.6199999999999</v>
      </c>
    </row>
    <row r="69" spans="1:11" ht="15" x14ac:dyDescent="0.25">
      <c r="A69" s="715" t="s">
        <v>765</v>
      </c>
      <c r="B69" s="716">
        <v>41815</v>
      </c>
      <c r="C69" s="719">
        <v>20</v>
      </c>
      <c r="D69" s="720"/>
      <c r="E69" s="63" t="s">
        <v>828</v>
      </c>
      <c r="F69" s="735" t="s">
        <v>760</v>
      </c>
      <c r="K69" s="661">
        <f t="shared" ref="K69:K132" si="1">+K68+C69-D69</f>
        <v>1263.6199999999999</v>
      </c>
    </row>
    <row r="70" spans="1:11" ht="14.25" customHeight="1" x14ac:dyDescent="0.25">
      <c r="A70" s="715" t="s">
        <v>775</v>
      </c>
      <c r="B70" s="716">
        <v>41815</v>
      </c>
      <c r="C70" s="719">
        <v>6</v>
      </c>
      <c r="D70" s="720"/>
      <c r="E70" s="63" t="s">
        <v>830</v>
      </c>
      <c r="F70" s="205" t="s">
        <v>760</v>
      </c>
      <c r="G70" s="680"/>
      <c r="K70" s="661">
        <f t="shared" si="1"/>
        <v>1269.6199999999999</v>
      </c>
    </row>
    <row r="71" spans="1:11" ht="15" x14ac:dyDescent="0.25">
      <c r="A71" s="715" t="s">
        <v>40</v>
      </c>
      <c r="B71" s="13">
        <v>41817</v>
      </c>
      <c r="C71" s="719">
        <v>20</v>
      </c>
      <c r="D71"/>
      <c r="E71" s="63" t="s">
        <v>832</v>
      </c>
      <c r="F71" s="56" t="s">
        <v>760</v>
      </c>
      <c r="G71"/>
      <c r="H71"/>
      <c r="K71" s="661">
        <f t="shared" si="1"/>
        <v>1289.6199999999999</v>
      </c>
    </row>
    <row r="72" spans="1:11" ht="15" x14ac:dyDescent="0.25">
      <c r="A72" s="715" t="s">
        <v>124</v>
      </c>
      <c r="B72" s="13">
        <v>41820</v>
      </c>
      <c r="C72"/>
      <c r="D72" s="747">
        <v>36</v>
      </c>
      <c r="E72" s="63" t="s">
        <v>833</v>
      </c>
      <c r="F72" s="56" t="s">
        <v>760</v>
      </c>
      <c r="G72"/>
      <c r="H72"/>
      <c r="K72" s="661">
        <f t="shared" si="1"/>
        <v>1253.6199999999999</v>
      </c>
    </row>
    <row r="73" spans="1:11" ht="15" x14ac:dyDescent="0.25">
      <c r="A73" s="715" t="s">
        <v>12</v>
      </c>
      <c r="B73" s="13">
        <v>41823</v>
      </c>
      <c r="C73" s="719">
        <v>27</v>
      </c>
      <c r="D73"/>
      <c r="E73" s="63" t="s">
        <v>834</v>
      </c>
      <c r="F73" s="56" t="s">
        <v>757</v>
      </c>
      <c r="G73"/>
      <c r="H73"/>
      <c r="K73" s="661">
        <f t="shared" si="1"/>
        <v>1280.6199999999999</v>
      </c>
    </row>
    <row r="74" spans="1:11" ht="15" x14ac:dyDescent="0.25">
      <c r="A74" s="715" t="s">
        <v>11</v>
      </c>
      <c r="B74" s="13">
        <v>41824</v>
      </c>
      <c r="C74" s="719">
        <v>30</v>
      </c>
      <c r="D74"/>
      <c r="E74" s="63" t="s">
        <v>849</v>
      </c>
      <c r="F74" s="56" t="s">
        <v>757</v>
      </c>
      <c r="G74"/>
      <c r="H74"/>
      <c r="K74" s="661">
        <f t="shared" si="1"/>
        <v>1310.6199999999999</v>
      </c>
    </row>
    <row r="75" spans="1:11" ht="15" x14ac:dyDescent="0.25">
      <c r="A75" s="715" t="s">
        <v>124</v>
      </c>
      <c r="B75" s="13">
        <v>41827</v>
      </c>
      <c r="C75" s="748"/>
      <c r="D75" s="747">
        <v>36</v>
      </c>
      <c r="E75" s="63" t="s">
        <v>835</v>
      </c>
      <c r="F75" s="56" t="s">
        <v>760</v>
      </c>
      <c r="G75"/>
      <c r="H75"/>
      <c r="K75" s="661">
        <f t="shared" si="1"/>
        <v>1274.6199999999999</v>
      </c>
    </row>
    <row r="76" spans="1:11" ht="15" x14ac:dyDescent="0.25">
      <c r="A76" s="715" t="s">
        <v>124</v>
      </c>
      <c r="B76" s="217">
        <v>41835</v>
      </c>
      <c r="C76" s="748"/>
      <c r="D76" s="747">
        <v>36</v>
      </c>
      <c r="E76" s="63" t="s">
        <v>836</v>
      </c>
      <c r="F76" s="56" t="s">
        <v>760</v>
      </c>
      <c r="G76"/>
      <c r="H76"/>
      <c r="K76" s="661">
        <f t="shared" si="1"/>
        <v>1238.6199999999999</v>
      </c>
    </row>
    <row r="77" spans="1:11" ht="15" x14ac:dyDescent="0.25">
      <c r="A77" s="715" t="s">
        <v>837</v>
      </c>
      <c r="B77" s="217">
        <v>41842</v>
      </c>
      <c r="C77" s="749"/>
      <c r="D77" s="747">
        <v>36</v>
      </c>
      <c r="E77" s="63" t="s">
        <v>838</v>
      </c>
      <c r="F77" s="56" t="s">
        <v>760</v>
      </c>
      <c r="G77"/>
      <c r="H77"/>
      <c r="K77" s="661">
        <f t="shared" si="1"/>
        <v>1202.6199999999999</v>
      </c>
    </row>
    <row r="78" spans="1:11" ht="15" x14ac:dyDescent="0.25">
      <c r="A78" s="715" t="s">
        <v>9</v>
      </c>
      <c r="B78" s="217">
        <v>41844</v>
      </c>
      <c r="C78" s="749">
        <v>15</v>
      </c>
      <c r="D78" s="747"/>
      <c r="E78" s="63" t="s">
        <v>839</v>
      </c>
      <c r="F78" s="56" t="s">
        <v>767</v>
      </c>
      <c r="G78"/>
      <c r="H78"/>
      <c r="K78" s="661">
        <f t="shared" si="1"/>
        <v>1217.6199999999999</v>
      </c>
    </row>
    <row r="79" spans="1:11" ht="15" x14ac:dyDescent="0.25">
      <c r="A79" s="715" t="s">
        <v>124</v>
      </c>
      <c r="B79" s="13">
        <v>41849</v>
      </c>
      <c r="C79" s="749"/>
      <c r="D79" s="747">
        <v>36</v>
      </c>
      <c r="E79" s="63" t="s">
        <v>841</v>
      </c>
      <c r="F79" s="56" t="s">
        <v>760</v>
      </c>
      <c r="G79"/>
      <c r="H79"/>
      <c r="K79" s="661">
        <f t="shared" si="1"/>
        <v>1181.6199999999999</v>
      </c>
    </row>
    <row r="80" spans="1:11" ht="15" x14ac:dyDescent="0.25">
      <c r="A80" s="725" t="s">
        <v>343</v>
      </c>
      <c r="B80" s="13">
        <v>41849</v>
      </c>
      <c r="C80" s="749">
        <v>7.3</v>
      </c>
      <c r="D80" s="747"/>
      <c r="E80" s="63" t="s">
        <v>840</v>
      </c>
      <c r="F80" s="56" t="s">
        <v>760</v>
      </c>
      <c r="G80"/>
      <c r="H80"/>
      <c r="K80" s="661">
        <f t="shared" si="1"/>
        <v>1188.9199999999998</v>
      </c>
    </row>
    <row r="81" spans="1:11" ht="15" x14ac:dyDescent="0.25">
      <c r="A81" s="715" t="s">
        <v>775</v>
      </c>
      <c r="B81" s="13">
        <v>41849</v>
      </c>
      <c r="C81" s="749">
        <v>14</v>
      </c>
      <c r="D81" s="747"/>
      <c r="E81" s="63" t="s">
        <v>842</v>
      </c>
      <c r="F81" s="56" t="s">
        <v>760</v>
      </c>
      <c r="G81"/>
      <c r="H81"/>
      <c r="K81" s="661">
        <f t="shared" si="1"/>
        <v>1202.9199999999998</v>
      </c>
    </row>
    <row r="82" spans="1:11" ht="15" x14ac:dyDescent="0.25">
      <c r="A82" s="715" t="s">
        <v>325</v>
      </c>
      <c r="B82" s="13">
        <v>41851</v>
      </c>
      <c r="C82" s="749">
        <v>15</v>
      </c>
      <c r="D82" s="747"/>
      <c r="E82" s="63" t="s">
        <v>847</v>
      </c>
      <c r="F82" s="56" t="s">
        <v>760</v>
      </c>
      <c r="G82"/>
      <c r="H82"/>
      <c r="K82" s="661">
        <f t="shared" si="1"/>
        <v>1217.9199999999998</v>
      </c>
    </row>
    <row r="83" spans="1:11" ht="15" x14ac:dyDescent="0.25">
      <c r="A83" s="715" t="s">
        <v>15</v>
      </c>
      <c r="B83" s="13">
        <v>41851</v>
      </c>
      <c r="C83" s="749">
        <v>20</v>
      </c>
      <c r="D83" s="747"/>
      <c r="E83" s="63" t="s">
        <v>843</v>
      </c>
      <c r="F83" s="56" t="s">
        <v>760</v>
      </c>
      <c r="G83"/>
      <c r="H83"/>
      <c r="K83" s="661">
        <f t="shared" si="1"/>
        <v>1237.9199999999998</v>
      </c>
    </row>
    <row r="84" spans="1:11" ht="15" x14ac:dyDescent="0.25">
      <c r="A84" s="715" t="s">
        <v>7</v>
      </c>
      <c r="B84" s="13">
        <v>41851</v>
      </c>
      <c r="C84" s="749">
        <v>55</v>
      </c>
      <c r="D84" s="747"/>
      <c r="E84" s="63" t="s">
        <v>844</v>
      </c>
      <c r="F84" s="56" t="s">
        <v>760</v>
      </c>
      <c r="G84"/>
      <c r="H84"/>
      <c r="K84" s="661">
        <f t="shared" si="1"/>
        <v>1292.9199999999998</v>
      </c>
    </row>
    <row r="85" spans="1:11" ht="15" x14ac:dyDescent="0.25">
      <c r="A85" s="715" t="s">
        <v>40</v>
      </c>
      <c r="B85" s="13">
        <v>41853</v>
      </c>
      <c r="C85" s="749">
        <v>37</v>
      </c>
      <c r="D85" s="747"/>
      <c r="E85" s="63" t="s">
        <v>845</v>
      </c>
      <c r="F85" s="56" t="s">
        <v>767</v>
      </c>
      <c r="G85"/>
      <c r="H85"/>
      <c r="K85" s="661">
        <f t="shared" si="1"/>
        <v>1329.9199999999998</v>
      </c>
    </row>
    <row r="86" spans="1:11" customFormat="1" ht="15" x14ac:dyDescent="0.25">
      <c r="A86" s="715" t="s">
        <v>16</v>
      </c>
      <c r="B86" s="716">
        <v>41855</v>
      </c>
      <c r="C86" s="751">
        <v>20</v>
      </c>
      <c r="D86" s="720"/>
      <c r="E86" s="205" t="s">
        <v>848</v>
      </c>
      <c r="F86" s="15" t="s">
        <v>767</v>
      </c>
      <c r="K86" s="661">
        <f t="shared" si="1"/>
        <v>1349.9199999999998</v>
      </c>
    </row>
    <row r="87" spans="1:11" ht="15" x14ac:dyDescent="0.25">
      <c r="A87" s="715" t="s">
        <v>124</v>
      </c>
      <c r="B87" s="13">
        <v>41856</v>
      </c>
      <c r="C87" s="749"/>
      <c r="D87" s="747">
        <v>36</v>
      </c>
      <c r="E87" s="63" t="s">
        <v>846</v>
      </c>
      <c r="F87" s="56" t="s">
        <v>760</v>
      </c>
      <c r="G87"/>
      <c r="H87"/>
      <c r="K87" s="661">
        <f t="shared" si="1"/>
        <v>1313.9199999999998</v>
      </c>
    </row>
    <row r="88" spans="1:11" ht="15" x14ac:dyDescent="0.25">
      <c r="A88" s="715" t="s">
        <v>124</v>
      </c>
      <c r="B88" s="13">
        <v>41863</v>
      </c>
      <c r="C88" s="749"/>
      <c r="D88" s="747">
        <v>36</v>
      </c>
      <c r="E88" s="63" t="s">
        <v>850</v>
      </c>
      <c r="F88" s="56" t="s">
        <v>760</v>
      </c>
      <c r="G88"/>
      <c r="H88"/>
      <c r="K88" s="661">
        <f t="shared" si="1"/>
        <v>1277.9199999999998</v>
      </c>
    </row>
    <row r="89" spans="1:11" ht="15" x14ac:dyDescent="0.2">
      <c r="A89" s="715" t="s">
        <v>124</v>
      </c>
      <c r="B89" s="716">
        <v>41869</v>
      </c>
      <c r="C89" s="743"/>
      <c r="D89" s="753">
        <v>36</v>
      </c>
      <c r="E89" s="205" t="s">
        <v>851</v>
      </c>
      <c r="F89" s="205" t="s">
        <v>760</v>
      </c>
      <c r="G89" s="680"/>
      <c r="K89" s="661">
        <f t="shared" si="1"/>
        <v>1241.9199999999998</v>
      </c>
    </row>
    <row r="90" spans="1:11" ht="15" x14ac:dyDescent="0.2">
      <c r="A90" s="715" t="s">
        <v>124</v>
      </c>
      <c r="B90" s="716">
        <v>41876</v>
      </c>
      <c r="C90" s="743"/>
      <c r="D90" s="753">
        <v>36</v>
      </c>
      <c r="E90" s="205" t="s">
        <v>852</v>
      </c>
      <c r="F90" s="15" t="s">
        <v>760</v>
      </c>
      <c r="K90" s="661">
        <f t="shared" si="1"/>
        <v>1205.9199999999998</v>
      </c>
    </row>
    <row r="91" spans="1:11" ht="15" x14ac:dyDescent="0.2">
      <c r="A91" s="715" t="s">
        <v>9</v>
      </c>
      <c r="B91" s="716">
        <v>41879</v>
      </c>
      <c r="C91" s="743">
        <v>20</v>
      </c>
      <c r="D91" s="753"/>
      <c r="E91" s="205" t="s">
        <v>853</v>
      </c>
      <c r="F91" s="15" t="s">
        <v>767</v>
      </c>
      <c r="K91" s="661">
        <f t="shared" si="1"/>
        <v>1225.9199999999998</v>
      </c>
    </row>
    <row r="92" spans="1:11" ht="15" x14ac:dyDescent="0.2">
      <c r="A92" s="715" t="s">
        <v>775</v>
      </c>
      <c r="B92" s="716">
        <v>41880</v>
      </c>
      <c r="C92" s="743">
        <v>40</v>
      </c>
      <c r="D92" s="753"/>
      <c r="E92" s="205" t="s">
        <v>854</v>
      </c>
      <c r="F92" s="205" t="s">
        <v>767</v>
      </c>
      <c r="G92" s="680"/>
      <c r="K92" s="661">
        <f t="shared" si="1"/>
        <v>1265.9199999999998</v>
      </c>
    </row>
    <row r="93" spans="1:11" ht="15" x14ac:dyDescent="0.2">
      <c r="A93" s="715" t="s">
        <v>765</v>
      </c>
      <c r="B93" s="716">
        <v>41882</v>
      </c>
      <c r="C93" s="743">
        <v>20</v>
      </c>
      <c r="D93" s="753"/>
      <c r="E93" s="205" t="s">
        <v>856</v>
      </c>
      <c r="F93" s="15" t="s">
        <v>760</v>
      </c>
      <c r="K93" s="661">
        <f t="shared" si="1"/>
        <v>1285.9199999999998</v>
      </c>
    </row>
    <row r="94" spans="1:11" ht="15" x14ac:dyDescent="0.2">
      <c r="A94" s="715" t="s">
        <v>325</v>
      </c>
      <c r="B94" s="716">
        <v>41882</v>
      </c>
      <c r="C94" s="751">
        <v>10</v>
      </c>
      <c r="D94" s="754"/>
      <c r="E94" s="205" t="s">
        <v>857</v>
      </c>
      <c r="F94" s="735" t="s">
        <v>760</v>
      </c>
      <c r="G94" s="680"/>
      <c r="K94" s="661">
        <f t="shared" si="1"/>
        <v>1295.9199999999998</v>
      </c>
    </row>
    <row r="95" spans="1:11" ht="15" x14ac:dyDescent="0.2">
      <c r="A95" s="715" t="s">
        <v>124</v>
      </c>
      <c r="B95" s="716">
        <v>41883</v>
      </c>
      <c r="C95" s="755"/>
      <c r="D95" s="753">
        <v>36</v>
      </c>
      <c r="E95" s="205" t="s">
        <v>855</v>
      </c>
      <c r="F95" s="205" t="s">
        <v>760</v>
      </c>
      <c r="G95" s="680"/>
      <c r="K95" s="661">
        <f t="shared" si="1"/>
        <v>1259.9199999999998</v>
      </c>
    </row>
    <row r="96" spans="1:11" ht="15" x14ac:dyDescent="0.2">
      <c r="A96" s="715" t="s">
        <v>11</v>
      </c>
      <c r="B96" s="716">
        <v>41884</v>
      </c>
      <c r="C96" s="755">
        <v>30</v>
      </c>
      <c r="D96" s="753"/>
      <c r="E96" s="205" t="s">
        <v>858</v>
      </c>
      <c r="F96" s="735" t="s">
        <v>767</v>
      </c>
      <c r="K96" s="661">
        <f t="shared" si="1"/>
        <v>1289.9199999999998</v>
      </c>
    </row>
    <row r="97" spans="1:14" ht="15" x14ac:dyDescent="0.2">
      <c r="A97" s="715" t="s">
        <v>124</v>
      </c>
      <c r="B97" s="716">
        <v>41890</v>
      </c>
      <c r="C97" s="755"/>
      <c r="D97" s="753">
        <v>36</v>
      </c>
      <c r="E97" s="205" t="s">
        <v>860</v>
      </c>
      <c r="F97" s="205" t="s">
        <v>760</v>
      </c>
      <c r="G97" s="680"/>
      <c r="K97" s="661">
        <f t="shared" si="1"/>
        <v>1253.9199999999998</v>
      </c>
    </row>
    <row r="98" spans="1:14" ht="15" x14ac:dyDescent="0.2">
      <c r="A98" s="757" t="s">
        <v>859</v>
      </c>
      <c r="B98" s="727">
        <v>41890</v>
      </c>
      <c r="C98" s="753">
        <v>8.67</v>
      </c>
      <c r="D98" s="753"/>
      <c r="E98" s="205" t="s">
        <v>861</v>
      </c>
      <c r="F98" s="205" t="s">
        <v>760</v>
      </c>
      <c r="G98" s="680"/>
      <c r="K98" s="661">
        <f t="shared" si="1"/>
        <v>1262.5899999999999</v>
      </c>
    </row>
    <row r="99" spans="1:14" ht="15" x14ac:dyDescent="0.2">
      <c r="A99" s="715" t="s">
        <v>124</v>
      </c>
      <c r="B99" s="716">
        <v>41897</v>
      </c>
      <c r="C99" s="755"/>
      <c r="D99" s="753">
        <v>36</v>
      </c>
      <c r="E99" s="205" t="s">
        <v>862</v>
      </c>
      <c r="F99" s="205" t="s">
        <v>760</v>
      </c>
      <c r="G99" s="680"/>
      <c r="K99" s="661">
        <f t="shared" si="1"/>
        <v>1226.5899999999999</v>
      </c>
    </row>
    <row r="100" spans="1:14" ht="15" x14ac:dyDescent="0.2">
      <c r="A100" s="715" t="s">
        <v>124</v>
      </c>
      <c r="B100" s="716">
        <v>41904</v>
      </c>
      <c r="C100" s="755"/>
      <c r="D100" s="753">
        <v>36</v>
      </c>
      <c r="E100" s="205" t="s">
        <v>863</v>
      </c>
      <c r="F100" s="15" t="s">
        <v>760</v>
      </c>
      <c r="K100" s="661">
        <f t="shared" si="1"/>
        <v>1190.5899999999999</v>
      </c>
    </row>
    <row r="101" spans="1:14" ht="15" x14ac:dyDescent="0.2">
      <c r="A101" s="725" t="s">
        <v>864</v>
      </c>
      <c r="B101" s="716">
        <v>41904</v>
      </c>
      <c r="C101" s="755">
        <v>8.9600000000000009</v>
      </c>
      <c r="D101" s="753"/>
      <c r="E101" s="205" t="s">
        <v>865</v>
      </c>
      <c r="F101" s="205" t="s">
        <v>760</v>
      </c>
      <c r="G101" s="680"/>
      <c r="K101" s="661">
        <f t="shared" si="1"/>
        <v>1199.55</v>
      </c>
    </row>
    <row r="102" spans="1:14" ht="15" x14ac:dyDescent="0.2">
      <c r="A102" s="715" t="s">
        <v>866</v>
      </c>
      <c r="B102" s="716">
        <v>41906</v>
      </c>
      <c r="C102" s="755">
        <v>36</v>
      </c>
      <c r="D102" s="753"/>
      <c r="E102" s="205" t="s">
        <v>867</v>
      </c>
      <c r="F102" s="205" t="s">
        <v>767</v>
      </c>
      <c r="G102" s="680"/>
      <c r="K102" s="661">
        <f t="shared" si="1"/>
        <v>1235.55</v>
      </c>
    </row>
    <row r="103" spans="1:14" ht="15" x14ac:dyDescent="0.2">
      <c r="A103" s="715" t="s">
        <v>16</v>
      </c>
      <c r="B103" s="716">
        <v>41910</v>
      </c>
      <c r="C103" s="719">
        <v>30</v>
      </c>
      <c r="D103" s="720"/>
      <c r="E103" s="205" t="s">
        <v>870</v>
      </c>
      <c r="F103" s="205" t="s">
        <v>767</v>
      </c>
      <c r="G103" s="680"/>
      <c r="K103" s="661">
        <f t="shared" si="1"/>
        <v>1265.55</v>
      </c>
    </row>
    <row r="104" spans="1:14" ht="15" x14ac:dyDescent="0.2">
      <c r="A104" s="715" t="s">
        <v>124</v>
      </c>
      <c r="B104" s="716">
        <v>41911</v>
      </c>
      <c r="C104" s="719"/>
      <c r="D104" s="720">
        <v>36</v>
      </c>
      <c r="E104" s="205" t="s">
        <v>868</v>
      </c>
      <c r="F104" s="205" t="s">
        <v>760</v>
      </c>
      <c r="G104" s="680"/>
      <c r="K104" s="661">
        <f t="shared" si="1"/>
        <v>1229.55</v>
      </c>
    </row>
    <row r="105" spans="1:14" ht="15" x14ac:dyDescent="0.2">
      <c r="A105" s="725" t="s">
        <v>343</v>
      </c>
      <c r="B105" s="716">
        <v>41911</v>
      </c>
      <c r="C105" s="719">
        <v>11.64</v>
      </c>
      <c r="D105" s="720"/>
      <c r="E105" s="205" t="s">
        <v>869</v>
      </c>
      <c r="F105" s="205" t="s">
        <v>760</v>
      </c>
      <c r="G105" s="680"/>
      <c r="K105" s="661">
        <f t="shared" si="1"/>
        <v>1241.19</v>
      </c>
    </row>
    <row r="106" spans="1:14" ht="14.25" customHeight="1" x14ac:dyDescent="0.2">
      <c r="A106" s="715" t="s">
        <v>325</v>
      </c>
      <c r="B106" s="716">
        <v>41911</v>
      </c>
      <c r="C106" s="719">
        <v>20</v>
      </c>
      <c r="D106" s="720"/>
      <c r="E106" s="205" t="s">
        <v>871</v>
      </c>
      <c r="F106" s="205" t="s">
        <v>760</v>
      </c>
      <c r="G106" s="680"/>
      <c r="K106" s="661">
        <f t="shared" si="1"/>
        <v>1261.19</v>
      </c>
    </row>
    <row r="107" spans="1:14" ht="15" x14ac:dyDescent="0.2">
      <c r="A107" s="715" t="s">
        <v>12</v>
      </c>
      <c r="B107" s="716">
        <v>41913</v>
      </c>
      <c r="C107" s="719">
        <v>26</v>
      </c>
      <c r="D107" s="720"/>
      <c r="E107" s="205" t="s">
        <v>872</v>
      </c>
      <c r="F107" s="205" t="s">
        <v>767</v>
      </c>
      <c r="G107" s="680"/>
      <c r="K107" s="661">
        <f t="shared" si="1"/>
        <v>1287.19</v>
      </c>
      <c r="N107" s="661"/>
    </row>
    <row r="108" spans="1:14" ht="15" x14ac:dyDescent="0.2">
      <c r="A108" s="715" t="s">
        <v>10</v>
      </c>
      <c r="B108" s="716">
        <v>41915</v>
      </c>
      <c r="C108" s="719">
        <v>20</v>
      </c>
      <c r="D108" s="720"/>
      <c r="E108" s="205" t="s">
        <v>873</v>
      </c>
      <c r="F108" s="205" t="s">
        <v>760</v>
      </c>
      <c r="G108" s="680"/>
      <c r="K108" s="661">
        <f t="shared" si="1"/>
        <v>1307.19</v>
      </c>
    </row>
    <row r="109" spans="1:14" ht="15" x14ac:dyDescent="0.2">
      <c r="A109" s="715" t="s">
        <v>788</v>
      </c>
      <c r="B109" s="716">
        <v>41919</v>
      </c>
      <c r="C109" s="719"/>
      <c r="D109" s="720">
        <v>36</v>
      </c>
      <c r="E109" s="205" t="s">
        <v>875</v>
      </c>
      <c r="F109" s="205" t="s">
        <v>760</v>
      </c>
      <c r="G109" s="680"/>
      <c r="K109" s="661">
        <f t="shared" si="1"/>
        <v>1271.19</v>
      </c>
    </row>
    <row r="110" spans="1:14" ht="15" x14ac:dyDescent="0.2">
      <c r="A110" s="725" t="s">
        <v>859</v>
      </c>
      <c r="B110" s="716">
        <v>41919</v>
      </c>
      <c r="C110" s="719">
        <v>78.099999999999994</v>
      </c>
      <c r="D110" s="720"/>
      <c r="E110" s="205" t="s">
        <v>874</v>
      </c>
      <c r="F110" s="205" t="s">
        <v>760</v>
      </c>
      <c r="G110" s="680"/>
      <c r="K110" s="661">
        <f t="shared" si="1"/>
        <v>1349.29</v>
      </c>
    </row>
    <row r="111" spans="1:14" ht="15" x14ac:dyDescent="0.2">
      <c r="A111" s="715" t="s">
        <v>788</v>
      </c>
      <c r="B111" s="716">
        <v>41926</v>
      </c>
      <c r="C111" s="719"/>
      <c r="D111" s="720">
        <v>36</v>
      </c>
      <c r="E111" s="205" t="s">
        <v>876</v>
      </c>
      <c r="F111" s="205" t="s">
        <v>760</v>
      </c>
      <c r="G111" s="680"/>
      <c r="K111" s="661">
        <f t="shared" si="1"/>
        <v>1313.29</v>
      </c>
    </row>
    <row r="112" spans="1:14" ht="15" x14ac:dyDescent="0.2">
      <c r="A112" s="715" t="s">
        <v>124</v>
      </c>
      <c r="B112" s="716">
        <v>41933</v>
      </c>
      <c r="C112" s="719"/>
      <c r="D112" s="720">
        <v>36</v>
      </c>
      <c r="E112" s="205" t="s">
        <v>877</v>
      </c>
      <c r="F112" s="205" t="s">
        <v>760</v>
      </c>
      <c r="G112" s="680"/>
      <c r="K112" s="661">
        <f t="shared" si="1"/>
        <v>1277.29</v>
      </c>
    </row>
    <row r="113" spans="1:11" ht="15" x14ac:dyDescent="0.2">
      <c r="A113" s="715" t="s">
        <v>878</v>
      </c>
      <c r="B113" s="716">
        <v>41936</v>
      </c>
      <c r="C113" s="719">
        <v>14</v>
      </c>
      <c r="D113" s="720"/>
      <c r="E113" s="205" t="s">
        <v>879</v>
      </c>
      <c r="F113" s="205" t="s">
        <v>760</v>
      </c>
      <c r="G113" s="680"/>
      <c r="K113" s="661">
        <f t="shared" si="1"/>
        <v>1291.29</v>
      </c>
    </row>
    <row r="114" spans="1:11" customFormat="1" ht="15" x14ac:dyDescent="0.25">
      <c r="A114" s="715" t="s">
        <v>9</v>
      </c>
      <c r="B114" s="716">
        <v>41940</v>
      </c>
      <c r="C114" s="719">
        <v>20</v>
      </c>
      <c r="D114" s="720"/>
      <c r="E114" s="205" t="s">
        <v>882</v>
      </c>
      <c r="F114" s="205" t="s">
        <v>767</v>
      </c>
      <c r="G114" s="360"/>
      <c r="H114" s="741"/>
      <c r="K114" s="661">
        <f t="shared" si="1"/>
        <v>1311.29</v>
      </c>
    </row>
    <row r="115" spans="1:11" ht="15" x14ac:dyDescent="0.2">
      <c r="A115" s="715" t="s">
        <v>124</v>
      </c>
      <c r="B115" s="716">
        <v>41941</v>
      </c>
      <c r="C115" s="719"/>
      <c r="D115" s="720">
        <v>30</v>
      </c>
      <c r="E115" s="205" t="s">
        <v>880</v>
      </c>
      <c r="F115" s="205" t="s">
        <v>760</v>
      </c>
      <c r="G115" s="680"/>
      <c r="K115" s="661">
        <f t="shared" si="1"/>
        <v>1281.29</v>
      </c>
    </row>
    <row r="116" spans="1:11" ht="15" x14ac:dyDescent="0.2">
      <c r="A116" s="715" t="s">
        <v>765</v>
      </c>
      <c r="B116" s="716">
        <v>41942</v>
      </c>
      <c r="C116" s="719">
        <v>25</v>
      </c>
      <c r="D116" s="720"/>
      <c r="E116" s="205" t="s">
        <v>881</v>
      </c>
      <c r="F116" s="205" t="s">
        <v>760</v>
      </c>
      <c r="G116" s="680"/>
      <c r="K116" s="661">
        <f t="shared" si="1"/>
        <v>1306.29</v>
      </c>
    </row>
    <row r="117" spans="1:11" ht="15" x14ac:dyDescent="0.2">
      <c r="A117" s="715" t="s">
        <v>124</v>
      </c>
      <c r="B117" s="716">
        <v>41947</v>
      </c>
      <c r="C117" s="719"/>
      <c r="D117" s="720">
        <v>36</v>
      </c>
      <c r="E117" s="205" t="s">
        <v>883</v>
      </c>
      <c r="F117" s="205" t="s">
        <v>760</v>
      </c>
      <c r="G117" s="680"/>
      <c r="K117" s="661">
        <f t="shared" si="1"/>
        <v>1270.29</v>
      </c>
    </row>
    <row r="118" spans="1:11" ht="15" x14ac:dyDescent="0.2">
      <c r="A118" s="715" t="s">
        <v>343</v>
      </c>
      <c r="B118" s="716">
        <v>41947</v>
      </c>
      <c r="C118" s="719">
        <v>8.3800000000000008</v>
      </c>
      <c r="D118" s="720"/>
      <c r="E118" s="205" t="s">
        <v>880</v>
      </c>
      <c r="F118" s="205" t="s">
        <v>760</v>
      </c>
      <c r="G118" s="680"/>
      <c r="K118" s="661">
        <f t="shared" si="1"/>
        <v>1278.67</v>
      </c>
    </row>
    <row r="119" spans="1:11" ht="15" x14ac:dyDescent="0.2">
      <c r="A119" s="715" t="s">
        <v>12</v>
      </c>
      <c r="B119" s="716">
        <v>41947</v>
      </c>
      <c r="C119" s="719">
        <v>17</v>
      </c>
      <c r="D119" s="720"/>
      <c r="E119" s="205" t="s">
        <v>885</v>
      </c>
      <c r="F119" s="15" t="s">
        <v>767</v>
      </c>
      <c r="G119" s="680"/>
      <c r="K119" s="661">
        <f t="shared" si="1"/>
        <v>1295.67</v>
      </c>
    </row>
    <row r="120" spans="1:11" ht="15" x14ac:dyDescent="0.2">
      <c r="A120" s="715" t="s">
        <v>715</v>
      </c>
      <c r="B120" s="716">
        <v>41948</v>
      </c>
      <c r="C120" s="719">
        <v>70</v>
      </c>
      <c r="D120" s="720"/>
      <c r="E120" s="205" t="s">
        <v>884</v>
      </c>
      <c r="F120" s="205" t="s">
        <v>767</v>
      </c>
      <c r="G120" s="680"/>
      <c r="K120" s="661">
        <f t="shared" si="1"/>
        <v>1365.67</v>
      </c>
    </row>
    <row r="121" spans="1:11" ht="15" x14ac:dyDescent="0.2">
      <c r="A121" s="715" t="s">
        <v>124</v>
      </c>
      <c r="B121" s="716">
        <v>41954</v>
      </c>
      <c r="C121" s="719"/>
      <c r="D121" s="720">
        <v>36</v>
      </c>
      <c r="E121" s="205" t="s">
        <v>886</v>
      </c>
      <c r="F121" s="205" t="s">
        <v>760</v>
      </c>
      <c r="G121" s="680"/>
      <c r="K121" s="661">
        <f t="shared" si="1"/>
        <v>1329.67</v>
      </c>
    </row>
    <row r="122" spans="1:11" ht="15" x14ac:dyDescent="0.2">
      <c r="A122" s="715" t="s">
        <v>715</v>
      </c>
      <c r="B122" s="716">
        <v>41955</v>
      </c>
      <c r="C122" s="719">
        <v>20</v>
      </c>
      <c r="D122" s="720"/>
      <c r="E122" s="205" t="s">
        <v>887</v>
      </c>
      <c r="F122" s="205" t="s">
        <v>767</v>
      </c>
      <c r="G122" s="680"/>
      <c r="K122" s="661">
        <f t="shared" si="1"/>
        <v>1349.67</v>
      </c>
    </row>
    <row r="123" spans="1:11" ht="15" x14ac:dyDescent="0.2">
      <c r="A123" s="715" t="s">
        <v>124</v>
      </c>
      <c r="B123" s="716">
        <v>41961</v>
      </c>
      <c r="C123" s="719"/>
      <c r="D123" s="720">
        <v>36</v>
      </c>
      <c r="E123" s="205" t="s">
        <v>888</v>
      </c>
      <c r="F123" s="205" t="s">
        <v>760</v>
      </c>
      <c r="G123" s="680"/>
      <c r="K123" s="661">
        <f t="shared" si="1"/>
        <v>1313.67</v>
      </c>
    </row>
    <row r="124" spans="1:11" ht="15" x14ac:dyDescent="0.2">
      <c r="A124" s="715" t="s">
        <v>9</v>
      </c>
      <c r="B124" s="716">
        <v>41964</v>
      </c>
      <c r="C124" s="719">
        <v>13</v>
      </c>
      <c r="D124" s="720"/>
      <c r="E124" s="205" t="s">
        <v>889</v>
      </c>
      <c r="F124" s="205" t="s">
        <v>767</v>
      </c>
      <c r="G124" s="680"/>
      <c r="K124" s="661">
        <f t="shared" si="1"/>
        <v>1326.67</v>
      </c>
    </row>
    <row r="125" spans="1:11" ht="15" x14ac:dyDescent="0.2">
      <c r="A125" s="715" t="s">
        <v>124</v>
      </c>
      <c r="B125" s="716">
        <v>41968</v>
      </c>
      <c r="C125" s="719"/>
      <c r="D125" s="720">
        <v>36</v>
      </c>
      <c r="E125" s="205" t="s">
        <v>890</v>
      </c>
      <c r="F125" s="762" t="s">
        <v>891</v>
      </c>
      <c r="G125" s="680"/>
      <c r="K125" s="661">
        <f t="shared" si="1"/>
        <v>1290.67</v>
      </c>
    </row>
    <row r="126" spans="1:11" ht="15" x14ac:dyDescent="0.2">
      <c r="A126" s="766" t="s">
        <v>901</v>
      </c>
      <c r="B126" s="716">
        <v>41970</v>
      </c>
      <c r="C126" s="719"/>
      <c r="D126" s="720">
        <v>140</v>
      </c>
      <c r="E126" s="761" t="s">
        <v>892</v>
      </c>
      <c r="F126" s="762" t="s">
        <v>760</v>
      </c>
      <c r="G126" s="680"/>
      <c r="K126" s="661">
        <f t="shared" si="1"/>
        <v>1150.67</v>
      </c>
    </row>
    <row r="127" spans="1:11" ht="15" x14ac:dyDescent="0.2">
      <c r="A127" s="766" t="s">
        <v>895</v>
      </c>
      <c r="B127" s="716">
        <v>41972</v>
      </c>
      <c r="C127" s="719"/>
      <c r="D127" s="720">
        <v>28.8</v>
      </c>
      <c r="E127" s="205" t="s">
        <v>893</v>
      </c>
      <c r="F127" s="762" t="s">
        <v>760</v>
      </c>
      <c r="G127" s="680"/>
      <c r="K127" s="661">
        <f t="shared" si="1"/>
        <v>1121.8700000000001</v>
      </c>
    </row>
    <row r="128" spans="1:11" ht="15" x14ac:dyDescent="0.2">
      <c r="A128" s="765" t="s">
        <v>180</v>
      </c>
      <c r="B128" s="716">
        <v>41972</v>
      </c>
      <c r="C128" s="719"/>
      <c r="D128" s="720">
        <v>425</v>
      </c>
      <c r="E128" s="205" t="s">
        <v>894</v>
      </c>
      <c r="F128" s="762" t="s">
        <v>760</v>
      </c>
      <c r="G128" s="680"/>
      <c r="K128" s="661">
        <f t="shared" si="1"/>
        <v>696.87000000000012</v>
      </c>
    </row>
    <row r="129" spans="1:13" ht="15" x14ac:dyDescent="0.25">
      <c r="A129" s="765" t="s">
        <v>715</v>
      </c>
      <c r="B129" s="716">
        <v>41972</v>
      </c>
      <c r="C129" s="719">
        <v>6</v>
      </c>
      <c r="D129" s="720"/>
      <c r="E129" s="205" t="s">
        <v>897</v>
      </c>
      <c r="F129" s="205" t="s">
        <v>760</v>
      </c>
      <c r="G129" s="360"/>
      <c r="H129" s="741"/>
      <c r="I129"/>
      <c r="J129"/>
      <c r="K129" s="6">
        <f t="shared" si="1"/>
        <v>702.87000000000012</v>
      </c>
    </row>
    <row r="130" spans="1:13" ht="15" x14ac:dyDescent="0.25">
      <c r="A130" s="765" t="s">
        <v>896</v>
      </c>
      <c r="B130" s="716">
        <v>41972</v>
      </c>
      <c r="C130" s="719">
        <v>33</v>
      </c>
      <c r="D130" s="720"/>
      <c r="E130" s="205" t="s">
        <v>898</v>
      </c>
      <c r="F130" s="205" t="s">
        <v>760</v>
      </c>
      <c r="G130" s="360"/>
      <c r="H130" s="741"/>
      <c r="I130"/>
      <c r="J130"/>
      <c r="K130" s="6">
        <f t="shared" si="1"/>
        <v>735.87000000000012</v>
      </c>
      <c r="M130" s="661"/>
    </row>
    <row r="131" spans="1:13" ht="15" x14ac:dyDescent="0.25">
      <c r="A131" s="765" t="s">
        <v>775</v>
      </c>
      <c r="B131" s="716">
        <v>41972</v>
      </c>
      <c r="C131" s="719">
        <v>12</v>
      </c>
      <c r="D131" s="720"/>
      <c r="E131" s="205" t="s">
        <v>899</v>
      </c>
      <c r="F131" s="205" t="s">
        <v>760</v>
      </c>
      <c r="G131" s="741"/>
      <c r="H131" s="741"/>
      <c r="I131"/>
      <c r="J131"/>
      <c r="K131" s="6">
        <f t="shared" si="1"/>
        <v>747.87000000000012</v>
      </c>
    </row>
    <row r="132" spans="1:13" ht="15" x14ac:dyDescent="0.25">
      <c r="A132" s="715" t="s">
        <v>124</v>
      </c>
      <c r="B132" s="716">
        <v>41975</v>
      </c>
      <c r="C132" s="719"/>
      <c r="D132" s="720">
        <v>36</v>
      </c>
      <c r="E132" s="205" t="s">
        <v>900</v>
      </c>
      <c r="F132" s="205" t="s">
        <v>760</v>
      </c>
      <c r="G132" s="360"/>
      <c r="H132" s="741"/>
      <c r="I132"/>
      <c r="J132"/>
      <c r="K132" s="6">
        <f t="shared" si="1"/>
        <v>711.87000000000012</v>
      </c>
    </row>
    <row r="133" spans="1:13" ht="15" x14ac:dyDescent="0.25">
      <c r="A133" s="715" t="s">
        <v>10</v>
      </c>
      <c r="B133" s="716">
        <v>41980</v>
      </c>
      <c r="C133" s="719">
        <v>20</v>
      </c>
      <c r="D133" s="720"/>
      <c r="E133" s="827">
        <v>2015</v>
      </c>
      <c r="F133" s="205" t="s">
        <v>760</v>
      </c>
      <c r="G133" s="360"/>
      <c r="H133" s="741"/>
      <c r="I133"/>
      <c r="J133"/>
      <c r="K133" s="6">
        <f t="shared" ref="K133:K151" si="2">+K132+C133-D133</f>
        <v>731.87000000000012</v>
      </c>
      <c r="M133" s="661"/>
    </row>
    <row r="134" spans="1:13" ht="15" x14ac:dyDescent="0.25">
      <c r="A134" s="715" t="s">
        <v>12</v>
      </c>
      <c r="B134" s="716">
        <v>41980</v>
      </c>
      <c r="C134" s="719">
        <v>10</v>
      </c>
      <c r="D134" s="720"/>
      <c r="E134" s="827">
        <v>2015</v>
      </c>
      <c r="F134" s="205" t="s">
        <v>760</v>
      </c>
      <c r="G134" s="360"/>
      <c r="H134" s="741"/>
      <c r="I134"/>
      <c r="J134"/>
      <c r="K134" s="6">
        <f t="shared" si="2"/>
        <v>741.87000000000012</v>
      </c>
    </row>
    <row r="135" spans="1:13" ht="15" x14ac:dyDescent="0.25">
      <c r="A135" s="715" t="s">
        <v>40</v>
      </c>
      <c r="B135" s="716">
        <v>41980</v>
      </c>
      <c r="C135" s="719">
        <v>10</v>
      </c>
      <c r="D135" s="720"/>
      <c r="E135" s="827">
        <v>2015</v>
      </c>
      <c r="F135" s="205" t="s">
        <v>760</v>
      </c>
      <c r="G135" s="360"/>
      <c r="H135" s="741"/>
      <c r="I135"/>
      <c r="J135"/>
      <c r="K135" s="6">
        <f t="shared" si="2"/>
        <v>751.87000000000012</v>
      </c>
    </row>
    <row r="136" spans="1:13" ht="15" x14ac:dyDescent="0.25">
      <c r="A136" s="715" t="s">
        <v>7</v>
      </c>
      <c r="B136" s="716">
        <v>41980</v>
      </c>
      <c r="C136" s="719">
        <v>40</v>
      </c>
      <c r="D136" s="720"/>
      <c r="E136" s="827">
        <v>2015</v>
      </c>
      <c r="F136" s="205" t="s">
        <v>760</v>
      </c>
      <c r="G136" s="360"/>
      <c r="H136" s="741"/>
      <c r="I136"/>
      <c r="J136"/>
      <c r="K136" s="6">
        <f t="shared" si="2"/>
        <v>791.87000000000012</v>
      </c>
    </row>
    <row r="137" spans="1:13" ht="15" x14ac:dyDescent="0.25">
      <c r="A137" s="715" t="s">
        <v>124</v>
      </c>
      <c r="B137" s="716">
        <v>41981</v>
      </c>
      <c r="C137" s="719"/>
      <c r="D137" s="720">
        <v>36</v>
      </c>
      <c r="E137" s="205" t="s">
        <v>918</v>
      </c>
      <c r="F137" s="205" t="s">
        <v>760</v>
      </c>
      <c r="G137" s="360"/>
      <c r="H137" s="741"/>
      <c r="I137"/>
      <c r="J137"/>
      <c r="K137" s="6">
        <f t="shared" si="2"/>
        <v>755.87000000000012</v>
      </c>
    </row>
    <row r="138" spans="1:13" ht="15" x14ac:dyDescent="0.25">
      <c r="A138" s="715" t="s">
        <v>901</v>
      </c>
      <c r="B138" s="716">
        <v>41981</v>
      </c>
      <c r="C138" s="719">
        <v>47</v>
      </c>
      <c r="D138" s="720"/>
      <c r="E138" s="205" t="s">
        <v>919</v>
      </c>
      <c r="F138" s="205" t="s">
        <v>760</v>
      </c>
      <c r="G138" s="360"/>
      <c r="H138" s="741"/>
      <c r="I138"/>
      <c r="J138"/>
      <c r="K138" s="6">
        <f t="shared" si="2"/>
        <v>802.87000000000012</v>
      </c>
    </row>
    <row r="139" spans="1:13" ht="15" x14ac:dyDescent="0.25">
      <c r="A139" s="715" t="s">
        <v>40</v>
      </c>
      <c r="B139" s="716">
        <v>41987</v>
      </c>
      <c r="C139" s="719">
        <v>5</v>
      </c>
      <c r="D139" s="720"/>
      <c r="E139" s="827">
        <v>2015</v>
      </c>
      <c r="F139" s="205" t="s">
        <v>760</v>
      </c>
      <c r="G139" s="360"/>
      <c r="H139" s="741"/>
      <c r="I139"/>
      <c r="J139"/>
      <c r="K139" s="6">
        <f t="shared" si="2"/>
        <v>807.87000000000012</v>
      </c>
    </row>
    <row r="140" spans="1:13" ht="15" x14ac:dyDescent="0.25">
      <c r="A140" s="715" t="s">
        <v>124</v>
      </c>
      <c r="B140" s="716">
        <v>41988</v>
      </c>
      <c r="C140" s="719"/>
      <c r="D140" s="720">
        <v>36</v>
      </c>
      <c r="E140" s="205" t="s">
        <v>920</v>
      </c>
      <c r="F140" s="205" t="s">
        <v>760</v>
      </c>
      <c r="G140" s="360"/>
      <c r="H140" s="741"/>
      <c r="I140"/>
      <c r="J140"/>
      <c r="K140" s="6">
        <f t="shared" si="2"/>
        <v>771.87000000000012</v>
      </c>
    </row>
    <row r="141" spans="1:13" ht="15" x14ac:dyDescent="0.25">
      <c r="A141" s="715" t="s">
        <v>16</v>
      </c>
      <c r="B141" s="716">
        <v>41990</v>
      </c>
      <c r="C141" s="719">
        <v>20</v>
      </c>
      <c r="D141" s="720"/>
      <c r="E141" s="827">
        <v>2015</v>
      </c>
      <c r="F141" s="205" t="s">
        <v>767</v>
      </c>
      <c r="G141" s="360"/>
      <c r="H141" s="741"/>
      <c r="I141"/>
      <c r="J141"/>
      <c r="K141" s="6">
        <f t="shared" si="2"/>
        <v>791.87000000000012</v>
      </c>
    </row>
    <row r="142" spans="1:13" ht="15" x14ac:dyDescent="0.25">
      <c r="A142" s="715" t="s">
        <v>124</v>
      </c>
      <c r="B142" s="716">
        <v>41996</v>
      </c>
      <c r="C142" s="719"/>
      <c r="D142" s="720">
        <v>36</v>
      </c>
      <c r="E142" s="205" t="s">
        <v>922</v>
      </c>
      <c r="F142" s="205" t="s">
        <v>760</v>
      </c>
      <c r="G142" s="360"/>
      <c r="H142" s="741"/>
      <c r="I142"/>
      <c r="J142"/>
      <c r="K142" s="6">
        <f t="shared" si="2"/>
        <v>755.87000000000012</v>
      </c>
    </row>
    <row r="143" spans="1:13" ht="15" x14ac:dyDescent="0.25">
      <c r="A143" s="757" t="s">
        <v>343</v>
      </c>
      <c r="B143" s="716">
        <v>41996</v>
      </c>
      <c r="C143" s="719">
        <v>17.13</v>
      </c>
      <c r="D143" s="720"/>
      <c r="E143" s="205" t="s">
        <v>920</v>
      </c>
      <c r="F143" s="205" t="s">
        <v>760</v>
      </c>
      <c r="G143" s="360"/>
      <c r="H143" s="741"/>
      <c r="I143"/>
      <c r="J143"/>
      <c r="K143" s="6">
        <f t="shared" si="2"/>
        <v>773.00000000000011</v>
      </c>
    </row>
    <row r="144" spans="1:13" ht="15" x14ac:dyDescent="0.25">
      <c r="A144" s="715" t="s">
        <v>765</v>
      </c>
      <c r="B144" s="716">
        <v>41997</v>
      </c>
      <c r="C144" s="719">
        <v>20</v>
      </c>
      <c r="D144" s="720"/>
      <c r="E144" s="827">
        <v>2015</v>
      </c>
      <c r="F144" s="205" t="s">
        <v>760</v>
      </c>
      <c r="G144" s="360"/>
      <c r="H144" s="741"/>
      <c r="I144"/>
      <c r="J144"/>
      <c r="K144" s="6">
        <f t="shared" si="2"/>
        <v>793.00000000000011</v>
      </c>
    </row>
    <row r="145" spans="1:13" ht="15" x14ac:dyDescent="0.25">
      <c r="A145" s="715" t="s">
        <v>325</v>
      </c>
      <c r="B145" s="716">
        <v>41997</v>
      </c>
      <c r="C145" s="719">
        <v>20</v>
      </c>
      <c r="D145" s="720"/>
      <c r="E145" s="827">
        <v>2015</v>
      </c>
      <c r="F145" s="205" t="s">
        <v>760</v>
      </c>
      <c r="G145" s="360"/>
      <c r="H145" s="741"/>
      <c r="I145"/>
      <c r="J145"/>
      <c r="K145" s="6">
        <f t="shared" si="2"/>
        <v>813.00000000000011</v>
      </c>
    </row>
    <row r="146" spans="1:13" ht="15" x14ac:dyDescent="0.25">
      <c r="A146" s="715" t="s">
        <v>124</v>
      </c>
      <c r="B146" s="716">
        <v>42003</v>
      </c>
      <c r="C146" s="719"/>
      <c r="D146" s="720">
        <v>6</v>
      </c>
      <c r="E146" s="205" t="s">
        <v>923</v>
      </c>
      <c r="F146" s="205" t="s">
        <v>760</v>
      </c>
      <c r="G146" s="360"/>
      <c r="H146" s="741"/>
      <c r="I146"/>
      <c r="J146"/>
      <c r="K146" s="6">
        <f t="shared" si="2"/>
        <v>807.00000000000011</v>
      </c>
    </row>
    <row r="147" spans="1:13" ht="15" x14ac:dyDescent="0.25">
      <c r="A147" s="715" t="s">
        <v>343</v>
      </c>
      <c r="B147" s="716">
        <v>42003</v>
      </c>
      <c r="C147" s="719">
        <v>12.11</v>
      </c>
      <c r="D147" s="720"/>
      <c r="E147" s="205" t="s">
        <v>926</v>
      </c>
      <c r="F147" s="205" t="s">
        <v>760</v>
      </c>
      <c r="G147" s="360"/>
      <c r="H147" s="741"/>
      <c r="I147"/>
      <c r="J147"/>
      <c r="K147" s="6">
        <f t="shared" si="2"/>
        <v>819.11000000000013</v>
      </c>
    </row>
    <row r="148" spans="1:13" ht="15" x14ac:dyDescent="0.25">
      <c r="A148" s="715" t="s">
        <v>775</v>
      </c>
      <c r="B148" s="716">
        <v>42003</v>
      </c>
      <c r="C148" s="719">
        <v>22</v>
      </c>
      <c r="D148" s="720"/>
      <c r="E148" s="827">
        <v>2015</v>
      </c>
      <c r="F148" s="205" t="s">
        <v>760</v>
      </c>
      <c r="G148" s="360"/>
      <c r="H148" s="741"/>
      <c r="I148"/>
      <c r="J148"/>
      <c r="K148" s="6">
        <f t="shared" si="2"/>
        <v>841.11000000000013</v>
      </c>
    </row>
    <row r="149" spans="1:13" ht="15" x14ac:dyDescent="0.25">
      <c r="A149" s="715" t="s">
        <v>15</v>
      </c>
      <c r="B149" s="716">
        <v>42003</v>
      </c>
      <c r="C149" s="719">
        <v>60</v>
      </c>
      <c r="D149" s="720"/>
      <c r="E149" s="827">
        <v>2015</v>
      </c>
      <c r="F149" s="205" t="s">
        <v>767</v>
      </c>
      <c r="G149" s="360"/>
      <c r="H149" s="741"/>
      <c r="I149"/>
      <c r="J149"/>
      <c r="K149" s="6">
        <f t="shared" si="2"/>
        <v>901.11000000000013</v>
      </c>
    </row>
    <row r="150" spans="1:13" customFormat="1" ht="15" x14ac:dyDescent="0.25">
      <c r="A150" s="715" t="s">
        <v>12</v>
      </c>
      <c r="B150" s="716">
        <v>42004</v>
      </c>
      <c r="C150" s="719">
        <v>20</v>
      </c>
      <c r="D150" s="720"/>
      <c r="E150" s="827">
        <v>2015</v>
      </c>
      <c r="F150" s="15" t="s">
        <v>767</v>
      </c>
      <c r="G150" s="741"/>
      <c r="H150" s="741"/>
      <c r="K150" s="6">
        <f t="shared" si="2"/>
        <v>921.11000000000013</v>
      </c>
      <c r="M150" t="s">
        <v>925</v>
      </c>
    </row>
    <row r="151" spans="1:13" ht="15.75" thickBot="1" x14ac:dyDescent="0.3">
      <c r="A151" s="839" t="s">
        <v>124</v>
      </c>
      <c r="B151" s="840">
        <v>42006</v>
      </c>
      <c r="C151" s="841"/>
      <c r="D151" s="842">
        <v>20</v>
      </c>
      <c r="E151" s="843" t="s">
        <v>924</v>
      </c>
      <c r="F151" s="839" t="s">
        <v>760</v>
      </c>
      <c r="G151" s="843"/>
      <c r="H151" s="844"/>
      <c r="I151" s="845"/>
      <c r="J151" s="845"/>
      <c r="K151" s="846">
        <f t="shared" si="2"/>
        <v>901.11000000000013</v>
      </c>
    </row>
    <row r="152" spans="1:13" ht="15.75" thickTop="1" x14ac:dyDescent="0.25">
      <c r="A152" s="205"/>
      <c r="B152" s="716"/>
      <c r="C152" s="719"/>
      <c r="D152" s="720"/>
      <c r="E152" s="205"/>
      <c r="F152" s="33"/>
      <c r="G152" s="360"/>
      <c r="H152" s="741"/>
      <c r="I152"/>
      <c r="J152"/>
      <c r="K152"/>
    </row>
    <row r="153" spans="1:13" x14ac:dyDescent="0.2">
      <c r="F153" s="681"/>
      <c r="G153" s="680"/>
    </row>
    <row r="154" spans="1:13" x14ac:dyDescent="0.2">
      <c r="E154" s="684"/>
    </row>
    <row r="157" spans="1:13" x14ac:dyDescent="0.2">
      <c r="F157" s="686"/>
      <c r="G157" s="680"/>
    </row>
    <row r="158" spans="1:13" x14ac:dyDescent="0.2">
      <c r="E158" s="682"/>
      <c r="F158" s="681"/>
      <c r="G158" s="680"/>
    </row>
    <row r="159" spans="1:13" x14ac:dyDescent="0.2">
      <c r="E159" s="687"/>
      <c r="F159" s="658"/>
    </row>
    <row r="160" spans="1:13" x14ac:dyDescent="0.2">
      <c r="E160" s="680"/>
      <c r="F160" s="681"/>
      <c r="G160" s="680"/>
    </row>
    <row r="161" spans="5:7" x14ac:dyDescent="0.2">
      <c r="E161" s="680"/>
      <c r="F161" s="681"/>
      <c r="G161" s="680"/>
    </row>
    <row r="162" spans="5:7" x14ac:dyDescent="0.2">
      <c r="F162" s="681"/>
      <c r="G162" s="680"/>
    </row>
    <row r="163" spans="5:7" x14ac:dyDescent="0.2">
      <c r="F163" s="681"/>
      <c r="G163" s="680"/>
    </row>
    <row r="164" spans="5:7" x14ac:dyDescent="0.2">
      <c r="E164" s="680"/>
      <c r="F164" s="681"/>
      <c r="G164" s="680"/>
    </row>
    <row r="165" spans="5:7" x14ac:dyDescent="0.2">
      <c r="E165" s="680"/>
      <c r="F165" s="681"/>
      <c r="G165" s="680"/>
    </row>
    <row r="166" spans="5:7" x14ac:dyDescent="0.2">
      <c r="F166" s="681"/>
      <c r="G166" s="680"/>
    </row>
    <row r="167" spans="5:7" x14ac:dyDescent="0.2">
      <c r="F167" s="677"/>
      <c r="G167" s="680"/>
    </row>
    <row r="168" spans="5:7" x14ac:dyDescent="0.2">
      <c r="F168" s="677"/>
      <c r="G168" s="680"/>
    </row>
    <row r="169" spans="5:7" x14ac:dyDescent="0.2">
      <c r="F169" s="677"/>
      <c r="G169" s="680"/>
    </row>
    <row r="170" spans="5:7" x14ac:dyDescent="0.2">
      <c r="F170" s="677"/>
      <c r="G170" s="680"/>
    </row>
    <row r="171" spans="5:7" x14ac:dyDescent="0.2">
      <c r="F171" s="677"/>
      <c r="G171" s="680"/>
    </row>
    <row r="172" spans="5:7" x14ac:dyDescent="0.2">
      <c r="F172" s="680"/>
      <c r="G172" s="680"/>
    </row>
    <row r="173" spans="5:7" x14ac:dyDescent="0.2">
      <c r="F173" s="680"/>
      <c r="G173" s="680"/>
    </row>
    <row r="174" spans="5:7" x14ac:dyDescent="0.2">
      <c r="F174" s="686"/>
      <c r="G174" s="680"/>
    </row>
    <row r="175" spans="5:7" x14ac:dyDescent="0.2">
      <c r="F175" s="659"/>
    </row>
    <row r="176" spans="5:7" x14ac:dyDescent="0.2">
      <c r="F176" s="688"/>
    </row>
    <row r="177" spans="6:9" x14ac:dyDescent="0.2">
      <c r="F177" s="688"/>
    </row>
    <row r="178" spans="6:9" x14ac:dyDescent="0.2">
      <c r="F178" s="688"/>
    </row>
    <row r="179" spans="6:9" x14ac:dyDescent="0.2">
      <c r="F179" s="688"/>
    </row>
    <row r="180" spans="6:9" x14ac:dyDescent="0.2">
      <c r="F180" s="688"/>
    </row>
    <row r="181" spans="6:9" x14ac:dyDescent="0.2">
      <c r="F181" s="688"/>
    </row>
    <row r="182" spans="6:9" x14ac:dyDescent="0.2">
      <c r="F182" s="688"/>
    </row>
    <row r="183" spans="6:9" x14ac:dyDescent="0.2">
      <c r="F183" s="688"/>
      <c r="I183" s="661"/>
    </row>
    <row r="184" spans="6:9" x14ac:dyDescent="0.2">
      <c r="F184" s="688"/>
    </row>
    <row r="185" spans="6:9" x14ac:dyDescent="0.2">
      <c r="F185" s="659"/>
    </row>
    <row r="186" spans="6:9" x14ac:dyDescent="0.2">
      <c r="F186" s="659"/>
    </row>
    <row r="187" spans="6:9" x14ac:dyDescent="0.2">
      <c r="F187" s="686"/>
      <c r="G187" s="680"/>
    </row>
    <row r="188" spans="6:9" x14ac:dyDescent="0.2">
      <c r="F188" s="659"/>
    </row>
    <row r="189" spans="6:9" x14ac:dyDescent="0.2">
      <c r="F189" s="659"/>
    </row>
    <row r="190" spans="6:9" x14ac:dyDescent="0.2">
      <c r="F190" s="686"/>
      <c r="G190" s="680"/>
    </row>
    <row r="191" spans="6:9" x14ac:dyDescent="0.2">
      <c r="F191" s="659"/>
    </row>
    <row r="192" spans="6:9" x14ac:dyDescent="0.2">
      <c r="F192" s="659"/>
    </row>
    <row r="193" spans="1:8" x14ac:dyDescent="0.2">
      <c r="F193" s="659"/>
    </row>
    <row r="194" spans="1:8" x14ac:dyDescent="0.2">
      <c r="F194" s="659"/>
    </row>
    <row r="195" spans="1:8" x14ac:dyDescent="0.2">
      <c r="F195" s="688"/>
    </row>
    <row r="196" spans="1:8" x14ac:dyDescent="0.2">
      <c r="F196" s="688"/>
    </row>
    <row r="197" spans="1:8" x14ac:dyDescent="0.2">
      <c r="F197" s="688"/>
    </row>
    <row r="198" spans="1:8" x14ac:dyDescent="0.2">
      <c r="F198" s="688"/>
    </row>
    <row r="199" spans="1:8" x14ac:dyDescent="0.2">
      <c r="F199" s="688"/>
    </row>
    <row r="200" spans="1:8" x14ac:dyDescent="0.2">
      <c r="F200" s="686"/>
      <c r="G200" s="680"/>
    </row>
    <row r="201" spans="1:8" x14ac:dyDescent="0.2">
      <c r="F201" s="659"/>
    </row>
    <row r="202" spans="1:8" x14ac:dyDescent="0.2">
      <c r="F202" s="659"/>
    </row>
    <row r="203" spans="1:8" x14ac:dyDescent="0.2">
      <c r="F203" s="686"/>
      <c r="G203" s="680"/>
    </row>
    <row r="204" spans="1:8" x14ac:dyDescent="0.2">
      <c r="F204" s="659"/>
    </row>
    <row r="205" spans="1:8" x14ac:dyDescent="0.2">
      <c r="F205" s="659"/>
    </row>
    <row r="206" spans="1:8" x14ac:dyDescent="0.2">
      <c r="F206" s="659"/>
    </row>
    <row r="207" spans="1:8" x14ac:dyDescent="0.2">
      <c r="F207" s="659"/>
    </row>
    <row r="208" spans="1:8" s="664" customFormat="1" x14ac:dyDescent="0.2">
      <c r="A208" s="677"/>
      <c r="B208" s="683"/>
      <c r="C208" s="678"/>
      <c r="D208" s="679"/>
      <c r="E208" s="677"/>
      <c r="F208" s="688"/>
      <c r="G208" s="659"/>
      <c r="H208" s="659"/>
    </row>
    <row r="209" spans="6:12" x14ac:dyDescent="0.2">
      <c r="F209" s="659"/>
      <c r="L209" s="661"/>
    </row>
    <row r="210" spans="6:12" x14ac:dyDescent="0.2">
      <c r="F210" s="659"/>
    </row>
    <row r="211" spans="6:12" x14ac:dyDescent="0.2">
      <c r="F211" s="688"/>
    </row>
    <row r="212" spans="6:12" x14ac:dyDescent="0.2">
      <c r="F212" s="688"/>
    </row>
    <row r="213" spans="6:12" x14ac:dyDescent="0.2">
      <c r="F213" s="688"/>
    </row>
    <row r="214" spans="6:12" x14ac:dyDescent="0.2">
      <c r="F214" s="659"/>
    </row>
    <row r="215" spans="6:12" x14ac:dyDescent="0.2">
      <c r="F215" s="659"/>
    </row>
    <row r="216" spans="6:12" x14ac:dyDescent="0.2">
      <c r="F216" s="688"/>
    </row>
    <row r="217" spans="6:12" x14ac:dyDescent="0.2">
      <c r="F217" s="688"/>
    </row>
    <row r="218" spans="6:12" x14ac:dyDescent="0.2">
      <c r="F218" s="659"/>
    </row>
    <row r="219" spans="6:12" x14ac:dyDescent="0.2">
      <c r="F219" s="659"/>
    </row>
    <row r="220" spans="6:12" x14ac:dyDescent="0.2">
      <c r="F220" s="688"/>
    </row>
    <row r="221" spans="6:12" x14ac:dyDescent="0.2">
      <c r="F221" s="688"/>
    </row>
    <row r="222" spans="6:12" x14ac:dyDescent="0.2">
      <c r="F222" s="688"/>
    </row>
    <row r="223" spans="6:12" x14ac:dyDescent="0.2">
      <c r="F223" s="688"/>
    </row>
    <row r="224" spans="6:12" x14ac:dyDescent="0.2">
      <c r="F224" s="688"/>
    </row>
    <row r="225" spans="6:7" x14ac:dyDescent="0.2">
      <c r="F225" s="688"/>
    </row>
    <row r="226" spans="6:7" x14ac:dyDescent="0.2">
      <c r="F226" s="688"/>
    </row>
    <row r="227" spans="6:7" x14ac:dyDescent="0.2">
      <c r="F227" s="688"/>
    </row>
    <row r="228" spans="6:7" x14ac:dyDescent="0.2">
      <c r="F228" s="688"/>
    </row>
    <row r="229" spans="6:7" x14ac:dyDescent="0.2">
      <c r="F229" s="688"/>
    </row>
    <row r="230" spans="6:7" x14ac:dyDescent="0.2">
      <c r="F230" s="659"/>
    </row>
    <row r="231" spans="6:7" x14ac:dyDescent="0.2">
      <c r="F231" s="659"/>
    </row>
    <row r="232" spans="6:7" x14ac:dyDescent="0.2">
      <c r="F232" s="677"/>
      <c r="G232" s="680"/>
    </row>
    <row r="233" spans="6:7" x14ac:dyDescent="0.2">
      <c r="F233" s="677"/>
      <c r="G233" s="680"/>
    </row>
    <row r="234" spans="6:7" x14ac:dyDescent="0.2">
      <c r="F234" s="677"/>
      <c r="G234" s="680"/>
    </row>
  </sheetData>
  <autoFilter ref="A2:F311" xr:uid="{00000000-0009-0000-0000-000006000000}"/>
  <mergeCells count="1">
    <mergeCell ref="A1:F1"/>
  </mergeCells>
  <conditionalFormatting sqref="F98:G99 G94:G97 F89:G93 F95:F97 F160:G311 F3:F13 G3:G70 F15:F57 F59:F60 F62:F70 G101:G130 F100:F118 F120:F141 F132:G149 F151:G158">
    <cfRule type="containsText" dxfId="91" priority="173" operator="containsText" text="Transferencia">
      <formula>NOT(ISERROR(SEARCH("Transferencia",F3)))</formula>
    </cfRule>
    <cfRule type="containsText" dxfId="90" priority="174" operator="containsText" text="Numerário">
      <formula>NOT(ISERROR(SEARCH("Numerário",F3)))</formula>
    </cfRule>
    <cfRule type="containsText" dxfId="89" priority="175" operator="containsText" text="Aposta">
      <formula>NOT(ISERROR(SEARCH("Aposta",F3)))</formula>
    </cfRule>
  </conditionalFormatting>
  <conditionalFormatting sqref="A198:A1048576 A1:A12">
    <cfRule type="containsText" dxfId="88" priority="171" operator="containsText" text="Premio">
      <formula>NOT(ISERROR(SEARCH("Premio",A1)))</formula>
    </cfRule>
    <cfRule type="containsText" dxfId="87" priority="172" operator="containsText" text="Aposta">
      <formula>NOT(ISERROR(SEARCH("Aposta",A1)))</formula>
    </cfRule>
  </conditionalFormatting>
  <conditionalFormatting sqref="A13 A59:A60 A15:A45 A62:A85 A87:A113 A115:A118 A47:A57 A120:A149 A151:A197">
    <cfRule type="containsText" dxfId="86" priority="16" operator="containsText" text="Jantar">
      <formula>NOT(ISERROR(SEARCH("Jantar",A13)))</formula>
    </cfRule>
    <cfRule type="containsText" dxfId="85" priority="169" operator="containsText" text="Prémio">
      <formula>NOT(ISERROR(SEARCH("Prémio",A13)))</formula>
    </cfRule>
    <cfRule type="containsText" dxfId="84" priority="170" operator="containsText" text="Aposta">
      <formula>NOT(ISERROR(SEARCH("Aposta",A13)))</formula>
    </cfRule>
  </conditionalFormatting>
  <conditionalFormatting sqref="C15:C44 C160:C1048576 C73:C74 C120:C130 C1:C13 C46:C53 C63:C71 C89:C113 C115:C118 C132:C149 C151:C158">
    <cfRule type="notContainsBlanks" dxfId="83" priority="136">
      <formula>LEN(TRIM(C1))&gt;0</formula>
    </cfRule>
  </conditionalFormatting>
  <dataValidations count="1">
    <dataValidation type="list" allowBlank="1" showInputMessage="1" showErrorMessage="1" sqref="F3:F70" xr:uid="{00000000-0002-0000-0600-000000000000}">
      <formula1>$B$17:$B$19</formula1>
    </dataValidation>
  </dataValidations>
  <pageMargins left="0.74803149606299213" right="0.4" top="0.98425196850393704" bottom="0.98425196850393704" header="0" footer="0"/>
  <pageSetup paperSize="9" orientation="landscape" horizontalDpi="4294967292" verticalDpi="429496729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1000000}">
          <x14:formula1>
            <xm:f>CADASTROS!#REF!</xm:f>
          </x14:formula1>
          <xm:sqref>F89:F197</xm:sqref>
        </x14:dataValidation>
        <x14:dataValidation type="list" allowBlank="1" showInputMessage="1" showErrorMessage="1" xr:uid="{00000000-0002-0000-0600-000002000000}">
          <x14:formula1>
            <xm:f>CADASTROS!$A$2:$A$17</xm:f>
          </x14:formula1>
          <xm:sqref>A3:A197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</sheetPr>
  <dimension ref="A1:Q113"/>
  <sheetViews>
    <sheetView workbookViewId="0">
      <pane ySplit="7" topLeftCell="A32" activePane="bottomLeft" state="frozen"/>
      <selection pane="bottomLeft" activeCell="E36" sqref="E36"/>
    </sheetView>
  </sheetViews>
  <sheetFormatPr defaultColWidth="8.5703125" defaultRowHeight="15" x14ac:dyDescent="0.25"/>
  <cols>
    <col min="1" max="2" width="9.140625" customWidth="1"/>
    <col min="3" max="3" width="11.42578125" customWidth="1"/>
    <col min="4" max="4" width="9.140625" customWidth="1"/>
    <col min="5" max="12" width="4.140625" style="72" customWidth="1"/>
    <col min="13" max="16" width="4.140625" style="6" customWidth="1"/>
    <col min="17" max="17" width="4.140625" customWidth="1"/>
  </cols>
  <sheetData>
    <row r="1" spans="1:17" x14ac:dyDescent="0.25">
      <c r="D1" s="1231" t="s">
        <v>30</v>
      </c>
      <c r="E1" s="1231"/>
      <c r="F1" s="1231"/>
      <c r="G1" s="1231"/>
      <c r="H1" s="1231"/>
      <c r="I1" s="1231"/>
      <c r="K1" s="1231" t="s">
        <v>31</v>
      </c>
      <c r="L1" s="1231"/>
      <c r="M1" s="1231"/>
      <c r="N1" s="1231"/>
      <c r="O1" s="1231"/>
      <c r="P1" s="1231"/>
      <c r="Q1" s="1231"/>
    </row>
    <row r="2" spans="1:17" ht="15.75" thickBot="1" x14ac:dyDescent="0.3">
      <c r="E2" s="65"/>
      <c r="F2" s="65"/>
      <c r="G2" s="65"/>
      <c r="H2" s="65"/>
      <c r="I2" s="65"/>
      <c r="K2" s="66"/>
      <c r="L2" s="66"/>
      <c r="M2" s="64"/>
      <c r="N2" s="64"/>
      <c r="O2" s="64"/>
      <c r="P2" s="64"/>
      <c r="Q2" s="64"/>
    </row>
    <row r="3" spans="1:17" ht="15.75" thickBot="1" x14ac:dyDescent="0.3">
      <c r="D3" s="12" t="s">
        <v>32</v>
      </c>
      <c r="E3" s="67">
        <v>8</v>
      </c>
      <c r="F3" s="67">
        <v>12</v>
      </c>
      <c r="G3" s="67">
        <v>13</v>
      </c>
      <c r="H3" s="67">
        <v>23</v>
      </c>
      <c r="I3" s="68">
        <v>45</v>
      </c>
      <c r="J3" s="69"/>
      <c r="K3" s="70">
        <v>2</v>
      </c>
      <c r="L3" s="67">
        <v>6</v>
      </c>
      <c r="M3" s="20">
        <v>10</v>
      </c>
      <c r="N3" s="480"/>
      <c r="O3" s="41"/>
      <c r="Q3" s="41"/>
    </row>
    <row r="4" spans="1:17" ht="15.75" thickBot="1" x14ac:dyDescent="0.3">
      <c r="E4" s="73"/>
      <c r="F4" s="73"/>
      <c r="G4" s="73"/>
      <c r="H4" s="73"/>
      <c r="I4" s="73"/>
      <c r="K4" s="73"/>
      <c r="L4" s="73"/>
      <c r="M4" s="40"/>
      <c r="N4" s="40"/>
      <c r="O4" s="40"/>
      <c r="P4" s="40"/>
      <c r="Q4" s="16"/>
    </row>
    <row r="5" spans="1:17" ht="15.75" thickBot="1" x14ac:dyDescent="0.3">
      <c r="D5" s="12" t="s">
        <v>33</v>
      </c>
      <c r="E5" s="67">
        <v>8</v>
      </c>
      <c r="F5" s="67">
        <v>12</v>
      </c>
      <c r="G5" s="67">
        <v>13</v>
      </c>
      <c r="H5" s="67">
        <v>23</v>
      </c>
      <c r="I5" s="68">
        <v>45</v>
      </c>
      <c r="J5" s="69"/>
      <c r="K5" s="67">
        <v>3</v>
      </c>
      <c r="L5" s="21">
        <v>4</v>
      </c>
      <c r="M5" s="21">
        <v>5</v>
      </c>
      <c r="N5" s="21">
        <v>7</v>
      </c>
      <c r="O5" s="21">
        <v>8</v>
      </c>
      <c r="P5" s="22">
        <v>9</v>
      </c>
    </row>
    <row r="6" spans="1:17" ht="15.75" thickBot="1" x14ac:dyDescent="0.3">
      <c r="M6"/>
      <c r="N6"/>
      <c r="O6"/>
      <c r="P6"/>
    </row>
    <row r="7" spans="1:17" ht="15.75" thickBot="1" x14ac:dyDescent="0.3">
      <c r="A7" s="97" t="s">
        <v>34</v>
      </c>
      <c r="B7" s="98" t="s">
        <v>466</v>
      </c>
      <c r="C7" s="97" t="s">
        <v>25</v>
      </c>
      <c r="D7" s="97" t="s">
        <v>89</v>
      </c>
      <c r="E7" s="1303" t="s">
        <v>35</v>
      </c>
      <c r="F7" s="1304"/>
      <c r="G7" s="1305"/>
      <c r="H7" s="1305"/>
      <c r="I7" s="1305"/>
      <c r="J7" s="1305"/>
      <c r="K7" s="1305"/>
      <c r="L7" s="1306"/>
      <c r="M7"/>
      <c r="N7"/>
      <c r="O7"/>
      <c r="P7"/>
    </row>
    <row r="8" spans="1:17" ht="15.75" thickBot="1" x14ac:dyDescent="0.3">
      <c r="A8" s="458">
        <v>1</v>
      </c>
      <c r="B8" s="607">
        <v>1</v>
      </c>
      <c r="C8" s="521">
        <v>41277</v>
      </c>
      <c r="D8" s="475" t="s">
        <v>33</v>
      </c>
      <c r="E8" s="608">
        <v>3</v>
      </c>
      <c r="F8" s="476">
        <v>27</v>
      </c>
      <c r="G8" s="476">
        <v>31</v>
      </c>
      <c r="H8" s="476">
        <v>38</v>
      </c>
      <c r="I8" s="476">
        <v>44</v>
      </c>
      <c r="J8" s="476" t="s">
        <v>74</v>
      </c>
      <c r="K8" s="703">
        <v>3</v>
      </c>
      <c r="L8" s="704">
        <v>8</v>
      </c>
      <c r="M8"/>
      <c r="N8"/>
      <c r="O8"/>
      <c r="P8"/>
    </row>
    <row r="9" spans="1:17" x14ac:dyDescent="0.25">
      <c r="A9" s="1307">
        <v>2</v>
      </c>
      <c r="B9" s="609">
        <v>2</v>
      </c>
      <c r="C9" s="610">
        <v>41281</v>
      </c>
      <c r="D9" s="220" t="s">
        <v>32</v>
      </c>
      <c r="E9" s="74">
        <v>2</v>
      </c>
      <c r="F9" s="75">
        <v>20</v>
      </c>
      <c r="G9" s="75">
        <v>27</v>
      </c>
      <c r="H9" s="75">
        <v>33</v>
      </c>
      <c r="I9" s="706">
        <v>45</v>
      </c>
      <c r="J9" s="75" t="s">
        <v>74</v>
      </c>
      <c r="K9" s="706">
        <v>6</v>
      </c>
      <c r="L9" s="707">
        <v>10</v>
      </c>
      <c r="M9"/>
      <c r="N9"/>
      <c r="O9"/>
      <c r="P9"/>
    </row>
    <row r="10" spans="1:17" ht="15.75" thickBot="1" x14ac:dyDescent="0.3">
      <c r="A10" s="1308"/>
      <c r="B10" s="611">
        <v>3</v>
      </c>
      <c r="C10" s="612">
        <v>41284</v>
      </c>
      <c r="D10" s="241" t="s">
        <v>33</v>
      </c>
      <c r="E10" s="76">
        <v>1</v>
      </c>
      <c r="F10" s="77">
        <v>2</v>
      </c>
      <c r="G10" s="77">
        <v>11</v>
      </c>
      <c r="H10" s="77">
        <v>27</v>
      </c>
      <c r="I10" s="77">
        <v>29</v>
      </c>
      <c r="J10" s="77" t="s">
        <v>74</v>
      </c>
      <c r="K10" s="77">
        <v>1</v>
      </c>
      <c r="L10" s="95">
        <v>10</v>
      </c>
      <c r="M10"/>
      <c r="N10"/>
      <c r="O10"/>
      <c r="P10"/>
    </row>
    <row r="11" spans="1:17" x14ac:dyDescent="0.25">
      <c r="A11" s="1307">
        <v>3</v>
      </c>
      <c r="B11" s="609">
        <v>4</v>
      </c>
      <c r="C11" s="610">
        <v>41288</v>
      </c>
      <c r="D11" s="606" t="s">
        <v>32</v>
      </c>
      <c r="E11" s="74">
        <v>18</v>
      </c>
      <c r="F11" s="75">
        <v>20</v>
      </c>
      <c r="G11" s="75">
        <v>25</v>
      </c>
      <c r="H11" s="75">
        <v>26</v>
      </c>
      <c r="I11" s="75">
        <v>37</v>
      </c>
      <c r="J11" s="75" t="s">
        <v>74</v>
      </c>
      <c r="K11" s="706">
        <v>10</v>
      </c>
      <c r="L11" s="91">
        <v>11</v>
      </c>
      <c r="M11"/>
      <c r="N11"/>
      <c r="O11"/>
      <c r="P11" s="709"/>
    </row>
    <row r="12" spans="1:17" ht="15.75" thickBot="1" x14ac:dyDescent="0.3">
      <c r="A12" s="1308"/>
      <c r="B12" s="611">
        <v>5</v>
      </c>
      <c r="C12" s="612">
        <v>41291</v>
      </c>
      <c r="D12" s="225" t="s">
        <v>33</v>
      </c>
      <c r="E12" s="76">
        <v>19</v>
      </c>
      <c r="F12" s="77">
        <v>26</v>
      </c>
      <c r="G12" s="77">
        <v>32</v>
      </c>
      <c r="H12" s="77">
        <v>33</v>
      </c>
      <c r="I12" s="77">
        <v>42</v>
      </c>
      <c r="J12" s="77" t="s">
        <v>74</v>
      </c>
      <c r="K12" s="520">
        <v>4</v>
      </c>
      <c r="L12" s="95">
        <v>10</v>
      </c>
      <c r="M12"/>
      <c r="N12"/>
      <c r="O12"/>
      <c r="P12" s="708"/>
    </row>
    <row r="13" spans="1:17" x14ac:dyDescent="0.25">
      <c r="A13" s="1307">
        <v>4</v>
      </c>
      <c r="B13" s="609">
        <v>6</v>
      </c>
      <c r="C13" s="610">
        <v>41295</v>
      </c>
      <c r="D13" s="220" t="s">
        <v>32</v>
      </c>
      <c r="E13" s="74">
        <v>4</v>
      </c>
      <c r="F13" s="706">
        <v>12</v>
      </c>
      <c r="G13" s="75">
        <v>35</v>
      </c>
      <c r="H13" s="75">
        <v>42</v>
      </c>
      <c r="I13" s="75">
        <v>48</v>
      </c>
      <c r="J13" s="75" t="s">
        <v>74</v>
      </c>
      <c r="K13" s="75">
        <v>5</v>
      </c>
      <c r="L13" s="91">
        <v>8</v>
      </c>
      <c r="M13"/>
      <c r="N13"/>
      <c r="O13"/>
      <c r="P13"/>
    </row>
    <row r="14" spans="1:17" ht="15.75" thickBot="1" x14ac:dyDescent="0.3">
      <c r="A14" s="1308"/>
      <c r="B14" s="611">
        <v>7</v>
      </c>
      <c r="C14" s="612">
        <v>41298</v>
      </c>
      <c r="D14" s="225" t="s">
        <v>33</v>
      </c>
      <c r="E14" s="76">
        <v>5</v>
      </c>
      <c r="F14" s="77">
        <v>19</v>
      </c>
      <c r="G14" s="77">
        <v>34</v>
      </c>
      <c r="H14" s="77">
        <v>35</v>
      </c>
      <c r="I14" s="77">
        <v>41</v>
      </c>
      <c r="J14" s="77" t="s">
        <v>74</v>
      </c>
      <c r="K14" s="77">
        <v>1</v>
      </c>
      <c r="L14" s="714">
        <v>5</v>
      </c>
      <c r="M14"/>
      <c r="N14"/>
      <c r="O14"/>
      <c r="P14" s="709"/>
    </row>
    <row r="15" spans="1:17" x14ac:dyDescent="0.25">
      <c r="A15" s="1307">
        <v>5</v>
      </c>
      <c r="B15" s="609">
        <v>8</v>
      </c>
      <c r="C15" s="610">
        <v>41302</v>
      </c>
      <c r="D15" s="220" t="s">
        <v>32</v>
      </c>
      <c r="E15" s="74">
        <v>18</v>
      </c>
      <c r="F15" s="75">
        <v>20</v>
      </c>
      <c r="G15" s="706">
        <v>23</v>
      </c>
      <c r="H15" s="75">
        <v>42</v>
      </c>
      <c r="I15" s="75">
        <v>48</v>
      </c>
      <c r="J15" s="75" t="s">
        <v>74</v>
      </c>
      <c r="K15" s="706">
        <v>2</v>
      </c>
      <c r="L15" s="91">
        <v>9</v>
      </c>
      <c r="M15"/>
      <c r="N15"/>
      <c r="O15"/>
      <c r="P15"/>
    </row>
    <row r="16" spans="1:17" ht="15.75" thickBot="1" x14ac:dyDescent="0.3">
      <c r="A16" s="1308"/>
      <c r="B16" s="611">
        <v>9</v>
      </c>
      <c r="C16" s="612">
        <v>41305</v>
      </c>
      <c r="D16" s="225" t="s">
        <v>33</v>
      </c>
      <c r="E16" s="724">
        <v>8</v>
      </c>
      <c r="F16" s="77">
        <v>10</v>
      </c>
      <c r="G16" s="77">
        <v>15</v>
      </c>
      <c r="H16" s="77">
        <v>16</v>
      </c>
      <c r="I16" s="77">
        <v>31</v>
      </c>
      <c r="J16" s="77" t="s">
        <v>74</v>
      </c>
      <c r="K16" s="520">
        <v>8</v>
      </c>
      <c r="L16" s="714">
        <v>9</v>
      </c>
      <c r="M16"/>
      <c r="N16"/>
      <c r="O16"/>
      <c r="P16"/>
    </row>
    <row r="17" spans="1:16" x14ac:dyDescent="0.25">
      <c r="A17" s="1307">
        <v>6</v>
      </c>
      <c r="B17" s="609">
        <v>10</v>
      </c>
      <c r="C17" s="610">
        <v>41309</v>
      </c>
      <c r="D17" s="220" t="s">
        <v>32</v>
      </c>
      <c r="E17" s="74">
        <v>1</v>
      </c>
      <c r="F17" s="75">
        <v>21</v>
      </c>
      <c r="G17" s="75">
        <v>33</v>
      </c>
      <c r="H17" s="75">
        <v>37</v>
      </c>
      <c r="I17" s="75">
        <v>38</v>
      </c>
      <c r="J17" s="75" t="s">
        <v>74</v>
      </c>
      <c r="K17" s="75">
        <v>4</v>
      </c>
      <c r="L17" s="91">
        <v>8</v>
      </c>
      <c r="M17"/>
      <c r="N17"/>
      <c r="O17"/>
      <c r="P17"/>
    </row>
    <row r="18" spans="1:16" ht="15.75" thickBot="1" x14ac:dyDescent="0.3">
      <c r="A18" s="1308"/>
      <c r="B18" s="611">
        <v>11</v>
      </c>
      <c r="C18" s="612">
        <v>41312</v>
      </c>
      <c r="D18" s="225" t="s">
        <v>33</v>
      </c>
      <c r="E18" s="76">
        <v>3</v>
      </c>
      <c r="F18" s="77">
        <v>17</v>
      </c>
      <c r="G18" s="77">
        <v>19</v>
      </c>
      <c r="H18" s="77">
        <v>46</v>
      </c>
      <c r="I18" s="77">
        <v>47</v>
      </c>
      <c r="J18" s="77" t="s">
        <v>74</v>
      </c>
      <c r="K18" s="520">
        <v>9</v>
      </c>
      <c r="L18" s="95">
        <v>10</v>
      </c>
      <c r="M18"/>
      <c r="N18"/>
      <c r="O18"/>
      <c r="P18"/>
    </row>
    <row r="19" spans="1:16" x14ac:dyDescent="0.25">
      <c r="A19" s="1307">
        <v>7</v>
      </c>
      <c r="B19" s="609">
        <v>12</v>
      </c>
      <c r="C19" s="610">
        <v>41316</v>
      </c>
      <c r="D19" s="220" t="s">
        <v>32</v>
      </c>
      <c r="E19" s="726">
        <v>8</v>
      </c>
      <c r="F19" s="75">
        <v>17</v>
      </c>
      <c r="G19" s="75">
        <v>25</v>
      </c>
      <c r="H19" s="75">
        <v>41</v>
      </c>
      <c r="I19" s="75">
        <v>47</v>
      </c>
      <c r="J19" s="75" t="s">
        <v>74</v>
      </c>
      <c r="K19" s="75">
        <v>1</v>
      </c>
      <c r="L19" s="707">
        <v>2</v>
      </c>
      <c r="M19"/>
      <c r="N19"/>
      <c r="O19"/>
      <c r="P19"/>
    </row>
    <row r="20" spans="1:16" ht="15.75" thickBot="1" x14ac:dyDescent="0.3">
      <c r="A20" s="1308"/>
      <c r="B20" s="611">
        <v>13</v>
      </c>
      <c r="C20" s="612">
        <v>41319</v>
      </c>
      <c r="D20" s="225" t="s">
        <v>33</v>
      </c>
      <c r="E20" s="76">
        <v>2</v>
      </c>
      <c r="F20" s="77">
        <v>4</v>
      </c>
      <c r="G20" s="77">
        <v>6</v>
      </c>
      <c r="H20" s="77">
        <v>19</v>
      </c>
      <c r="I20" s="77">
        <v>39</v>
      </c>
      <c r="J20" s="77" t="s">
        <v>74</v>
      </c>
      <c r="K20" s="77">
        <v>2</v>
      </c>
      <c r="L20" s="714">
        <v>7</v>
      </c>
      <c r="M20"/>
      <c r="N20"/>
      <c r="O20"/>
      <c r="P20"/>
    </row>
    <row r="21" spans="1:16" x14ac:dyDescent="0.25">
      <c r="A21" s="1307">
        <v>8</v>
      </c>
      <c r="B21" s="609">
        <v>14</v>
      </c>
      <c r="C21" s="610">
        <v>41323</v>
      </c>
      <c r="D21" s="220" t="s">
        <v>32</v>
      </c>
      <c r="E21" s="726">
        <v>23</v>
      </c>
      <c r="F21" s="75">
        <v>26</v>
      </c>
      <c r="G21" s="75">
        <v>36</v>
      </c>
      <c r="H21" s="75">
        <v>37</v>
      </c>
      <c r="I21" s="75">
        <v>49</v>
      </c>
      <c r="J21" s="75" t="s">
        <v>74</v>
      </c>
      <c r="K21" s="706">
        <v>6</v>
      </c>
      <c r="L21" s="91">
        <v>7</v>
      </c>
      <c r="M21"/>
      <c r="N21"/>
      <c r="O21"/>
      <c r="P21"/>
    </row>
    <row r="22" spans="1:16" ht="15.75" thickBot="1" x14ac:dyDescent="0.3">
      <c r="A22" s="1308"/>
      <c r="B22" s="611">
        <v>15</v>
      </c>
      <c r="C22" s="612">
        <v>41326</v>
      </c>
      <c r="D22" s="225" t="s">
        <v>33</v>
      </c>
      <c r="E22" s="724">
        <v>13</v>
      </c>
      <c r="F22" s="77">
        <v>17</v>
      </c>
      <c r="G22" s="77">
        <v>28</v>
      </c>
      <c r="H22" s="77">
        <v>30</v>
      </c>
      <c r="I22" s="77">
        <v>32</v>
      </c>
      <c r="J22" s="77" t="s">
        <v>74</v>
      </c>
      <c r="K22" s="520">
        <v>5</v>
      </c>
      <c r="L22" s="714">
        <v>7</v>
      </c>
      <c r="M22"/>
      <c r="N22"/>
      <c r="O22"/>
      <c r="P22"/>
    </row>
    <row r="23" spans="1:16" x14ac:dyDescent="0.25">
      <c r="A23" s="1307">
        <v>9</v>
      </c>
      <c r="B23" s="609">
        <v>16</v>
      </c>
      <c r="C23" s="610">
        <v>41330</v>
      </c>
      <c r="D23" s="220" t="s">
        <v>32</v>
      </c>
      <c r="E23" s="74">
        <v>21</v>
      </c>
      <c r="F23" s="75">
        <v>25</v>
      </c>
      <c r="G23" s="75">
        <v>28</v>
      </c>
      <c r="H23" s="75">
        <v>35</v>
      </c>
      <c r="I23" s="75">
        <v>42</v>
      </c>
      <c r="J23" s="75" t="s">
        <v>74</v>
      </c>
      <c r="K23" s="75">
        <v>4</v>
      </c>
      <c r="L23" s="707">
        <v>6</v>
      </c>
      <c r="M23"/>
      <c r="N23"/>
      <c r="O23"/>
      <c r="P23"/>
    </row>
    <row r="24" spans="1:16" ht="15.75" thickBot="1" x14ac:dyDescent="0.3">
      <c r="A24" s="1308"/>
      <c r="B24" s="611">
        <v>17</v>
      </c>
      <c r="C24" s="612">
        <v>41333</v>
      </c>
      <c r="D24" s="225" t="s">
        <v>33</v>
      </c>
      <c r="E24" s="724">
        <v>12</v>
      </c>
      <c r="F24" s="77">
        <v>32</v>
      </c>
      <c r="G24" s="77">
        <v>38</v>
      </c>
      <c r="H24" s="77">
        <v>43</v>
      </c>
      <c r="I24" s="77">
        <v>44</v>
      </c>
      <c r="J24" s="77" t="s">
        <v>74</v>
      </c>
      <c r="K24" s="77">
        <v>2</v>
      </c>
      <c r="L24" s="714">
        <v>7</v>
      </c>
      <c r="M24"/>
      <c r="N24"/>
      <c r="O24"/>
      <c r="P24"/>
    </row>
    <row r="25" spans="1:16" x14ac:dyDescent="0.25">
      <c r="A25" s="1307">
        <v>10</v>
      </c>
      <c r="B25" s="609">
        <v>18</v>
      </c>
      <c r="C25" s="610">
        <v>41337</v>
      </c>
      <c r="D25" s="220" t="s">
        <v>32</v>
      </c>
      <c r="E25" s="74">
        <v>3</v>
      </c>
      <c r="F25" s="75">
        <v>5</v>
      </c>
      <c r="G25" s="75">
        <v>22</v>
      </c>
      <c r="H25" s="75">
        <v>27</v>
      </c>
      <c r="I25" s="75">
        <v>44</v>
      </c>
      <c r="J25" s="75" t="s">
        <v>74</v>
      </c>
      <c r="K25" s="75">
        <v>1</v>
      </c>
      <c r="L25" s="707">
        <v>6</v>
      </c>
      <c r="M25"/>
      <c r="N25"/>
      <c r="O25"/>
      <c r="P25"/>
    </row>
    <row r="26" spans="1:16" ht="15.75" thickBot="1" x14ac:dyDescent="0.3">
      <c r="A26" s="1308"/>
      <c r="B26" s="611">
        <v>19</v>
      </c>
      <c r="C26" s="612">
        <v>41340</v>
      </c>
      <c r="D26" s="225" t="s">
        <v>33</v>
      </c>
      <c r="E26" s="76">
        <v>5</v>
      </c>
      <c r="F26" s="77">
        <v>10</v>
      </c>
      <c r="G26" s="77">
        <v>38</v>
      </c>
      <c r="H26" s="77">
        <v>40</v>
      </c>
      <c r="I26" s="77">
        <v>41</v>
      </c>
      <c r="J26" s="77" t="s">
        <v>74</v>
      </c>
      <c r="K26" s="77">
        <v>1</v>
      </c>
      <c r="L26" s="714">
        <v>8</v>
      </c>
      <c r="M26"/>
      <c r="N26"/>
      <c r="O26"/>
      <c r="P26"/>
    </row>
    <row r="27" spans="1:16" x14ac:dyDescent="0.25">
      <c r="A27" s="1307">
        <v>11</v>
      </c>
      <c r="B27" s="609">
        <v>20</v>
      </c>
      <c r="C27" s="610">
        <v>41344</v>
      </c>
      <c r="D27" s="220" t="s">
        <v>32</v>
      </c>
      <c r="E27" s="74">
        <v>1</v>
      </c>
      <c r="F27" s="75">
        <v>4</v>
      </c>
      <c r="G27" s="706">
        <v>23</v>
      </c>
      <c r="H27" s="75">
        <v>33</v>
      </c>
      <c r="I27" s="75">
        <v>44</v>
      </c>
      <c r="J27" s="75" t="s">
        <v>74</v>
      </c>
      <c r="K27" s="75">
        <v>7</v>
      </c>
      <c r="L27" s="91">
        <v>8</v>
      </c>
      <c r="M27"/>
      <c r="N27"/>
      <c r="O27"/>
      <c r="P27"/>
    </row>
    <row r="28" spans="1:16" ht="15.75" thickBot="1" x14ac:dyDescent="0.3">
      <c r="A28" s="1308"/>
      <c r="B28" s="611">
        <v>21</v>
      </c>
      <c r="C28" s="612">
        <v>41347</v>
      </c>
      <c r="D28" s="225" t="s">
        <v>33</v>
      </c>
      <c r="E28" s="76">
        <v>6</v>
      </c>
      <c r="F28" s="77">
        <v>24</v>
      </c>
      <c r="G28" s="77">
        <v>25</v>
      </c>
      <c r="H28" s="77">
        <v>27</v>
      </c>
      <c r="I28" s="77">
        <v>30</v>
      </c>
      <c r="J28" s="77" t="s">
        <v>74</v>
      </c>
      <c r="K28" s="520">
        <v>5</v>
      </c>
      <c r="L28" s="714">
        <v>9</v>
      </c>
      <c r="M28"/>
      <c r="N28"/>
      <c r="O28"/>
      <c r="P28"/>
    </row>
    <row r="29" spans="1:16" x14ac:dyDescent="0.25">
      <c r="A29" s="1307">
        <v>12</v>
      </c>
      <c r="B29" s="609">
        <v>22</v>
      </c>
      <c r="C29" s="610">
        <v>41351</v>
      </c>
      <c r="D29" s="220" t="s">
        <v>32</v>
      </c>
      <c r="E29" s="726">
        <v>8</v>
      </c>
      <c r="F29" s="75">
        <v>27</v>
      </c>
      <c r="G29" s="75">
        <v>34</v>
      </c>
      <c r="H29" s="75">
        <v>36</v>
      </c>
      <c r="I29" s="75">
        <v>39</v>
      </c>
      <c r="J29" s="75" t="s">
        <v>74</v>
      </c>
      <c r="K29" s="75">
        <v>5</v>
      </c>
      <c r="L29" s="707">
        <v>10</v>
      </c>
      <c r="M29"/>
      <c r="N29"/>
      <c r="O29"/>
      <c r="P29"/>
    </row>
    <row r="30" spans="1:16" ht="15.75" thickBot="1" x14ac:dyDescent="0.3">
      <c r="A30" s="1308"/>
      <c r="B30" s="611">
        <v>23</v>
      </c>
      <c r="C30" s="612">
        <v>41354</v>
      </c>
      <c r="D30" s="225" t="s">
        <v>33</v>
      </c>
      <c r="E30" s="76">
        <v>7</v>
      </c>
      <c r="F30" s="77">
        <v>30</v>
      </c>
      <c r="G30" s="77">
        <v>37</v>
      </c>
      <c r="H30" s="77">
        <v>39</v>
      </c>
      <c r="I30" s="77">
        <v>42</v>
      </c>
      <c r="J30" s="77" t="s">
        <v>74</v>
      </c>
      <c r="K30" s="520">
        <v>5</v>
      </c>
      <c r="L30" s="714">
        <v>7</v>
      </c>
      <c r="M30"/>
      <c r="N30"/>
      <c r="O30"/>
      <c r="P30"/>
    </row>
    <row r="31" spans="1:16" x14ac:dyDescent="0.25">
      <c r="A31" s="1307">
        <v>13</v>
      </c>
      <c r="B31" s="609">
        <v>24</v>
      </c>
      <c r="C31" s="610">
        <v>41358</v>
      </c>
      <c r="D31" s="220" t="s">
        <v>32</v>
      </c>
      <c r="E31" s="74">
        <v>7</v>
      </c>
      <c r="F31" s="75">
        <v>20</v>
      </c>
      <c r="G31" s="75">
        <v>26</v>
      </c>
      <c r="H31" s="75">
        <v>28</v>
      </c>
      <c r="I31" s="75">
        <v>50</v>
      </c>
      <c r="J31" s="75" t="s">
        <v>74</v>
      </c>
      <c r="K31" s="706">
        <v>2</v>
      </c>
      <c r="L31" s="91">
        <v>8</v>
      </c>
      <c r="M31"/>
      <c r="N31"/>
      <c r="O31"/>
      <c r="P31"/>
    </row>
    <row r="32" spans="1:16" ht="15.75" thickBot="1" x14ac:dyDescent="0.3">
      <c r="A32" s="1308"/>
      <c r="B32" s="611">
        <v>25</v>
      </c>
      <c r="C32" s="612">
        <v>41361</v>
      </c>
      <c r="D32" s="225" t="s">
        <v>33</v>
      </c>
      <c r="E32" s="76">
        <v>3</v>
      </c>
      <c r="F32" s="77">
        <v>4</v>
      </c>
      <c r="G32" s="77">
        <v>19</v>
      </c>
      <c r="H32" s="77">
        <v>28</v>
      </c>
      <c r="I32" s="77">
        <v>43</v>
      </c>
      <c r="J32" s="77" t="s">
        <v>74</v>
      </c>
      <c r="K32" s="520">
        <v>3</v>
      </c>
      <c r="L32" s="714">
        <v>7</v>
      </c>
      <c r="M32"/>
      <c r="N32"/>
      <c r="O32"/>
      <c r="P32"/>
    </row>
    <row r="33" spans="1:16" x14ac:dyDescent="0.25">
      <c r="A33" s="1307">
        <v>14</v>
      </c>
      <c r="B33" s="609">
        <v>26</v>
      </c>
      <c r="C33" s="610">
        <v>41365</v>
      </c>
      <c r="D33" s="220" t="s">
        <v>32</v>
      </c>
      <c r="E33" s="74">
        <v>16</v>
      </c>
      <c r="F33" s="75">
        <v>18</v>
      </c>
      <c r="G33" s="75">
        <v>26</v>
      </c>
      <c r="H33" s="75">
        <v>38</v>
      </c>
      <c r="I33" s="75">
        <v>44</v>
      </c>
      <c r="J33" s="75" t="s">
        <v>74</v>
      </c>
      <c r="K33" s="75">
        <v>8</v>
      </c>
      <c r="L33" s="707">
        <v>10</v>
      </c>
      <c r="M33"/>
      <c r="N33"/>
      <c r="O33"/>
      <c r="P33"/>
    </row>
    <row r="34" spans="1:16" ht="15.75" thickBot="1" x14ac:dyDescent="0.3">
      <c r="A34" s="1308"/>
      <c r="B34" s="611">
        <v>27</v>
      </c>
      <c r="C34" s="612">
        <v>41368</v>
      </c>
      <c r="D34" s="225" t="s">
        <v>33</v>
      </c>
      <c r="E34" s="76">
        <v>6</v>
      </c>
      <c r="F34" s="77">
        <v>10</v>
      </c>
      <c r="G34" s="77">
        <v>28</v>
      </c>
      <c r="H34" s="520">
        <v>45</v>
      </c>
      <c r="I34" s="77">
        <v>50</v>
      </c>
      <c r="J34" s="77" t="s">
        <v>74</v>
      </c>
      <c r="K34" s="77">
        <v>10</v>
      </c>
      <c r="L34" s="95">
        <v>11</v>
      </c>
      <c r="M34"/>
      <c r="N34"/>
      <c r="O34"/>
      <c r="P34"/>
    </row>
    <row r="35" spans="1:16" ht="15.75" thickBot="1" x14ac:dyDescent="0.3">
      <c r="A35" s="1307">
        <v>15</v>
      </c>
      <c r="B35" s="609">
        <v>28</v>
      </c>
      <c r="C35" s="610">
        <v>41372</v>
      </c>
      <c r="D35" s="220" t="s">
        <v>32</v>
      </c>
      <c r="E35" s="74">
        <v>11</v>
      </c>
      <c r="F35" s="75">
        <v>18</v>
      </c>
      <c r="G35" s="75">
        <v>29</v>
      </c>
      <c r="H35" s="75">
        <v>42</v>
      </c>
      <c r="I35" s="75">
        <v>49</v>
      </c>
      <c r="J35" s="75" t="s">
        <v>74</v>
      </c>
      <c r="K35" s="75">
        <v>4</v>
      </c>
      <c r="L35" s="91">
        <v>11</v>
      </c>
      <c r="M35"/>
      <c r="N35"/>
      <c r="O35"/>
      <c r="P35"/>
    </row>
    <row r="36" spans="1:16" ht="15.75" thickBot="1" x14ac:dyDescent="0.3">
      <c r="A36" s="1308"/>
      <c r="B36" s="611">
        <v>29</v>
      </c>
      <c r="C36" s="612">
        <v>41375</v>
      </c>
      <c r="D36" s="225" t="s">
        <v>33</v>
      </c>
      <c r="E36" s="726">
        <v>8</v>
      </c>
      <c r="F36" s="706">
        <v>12</v>
      </c>
      <c r="G36" s="75">
        <v>19</v>
      </c>
      <c r="H36" s="75">
        <v>30</v>
      </c>
      <c r="I36" s="75">
        <v>33</v>
      </c>
      <c r="J36" s="75" t="s">
        <v>74</v>
      </c>
      <c r="K36" s="706">
        <v>4</v>
      </c>
      <c r="L36" s="91">
        <v>11</v>
      </c>
      <c r="M36"/>
      <c r="N36"/>
      <c r="O36"/>
      <c r="P36"/>
    </row>
    <row r="37" spans="1:16" x14ac:dyDescent="0.25">
      <c r="A37" s="1307">
        <v>16</v>
      </c>
      <c r="B37" s="609">
        <v>30</v>
      </c>
      <c r="C37" s="610">
        <v>41379</v>
      </c>
      <c r="D37" s="220" t="s">
        <v>32</v>
      </c>
      <c r="E37" s="74">
        <v>3</v>
      </c>
      <c r="F37" s="75">
        <v>14</v>
      </c>
      <c r="G37" s="75">
        <v>26</v>
      </c>
      <c r="H37" s="75">
        <v>47</v>
      </c>
      <c r="I37" s="75">
        <v>50</v>
      </c>
      <c r="J37" s="75" t="s">
        <v>74</v>
      </c>
      <c r="K37" s="75">
        <v>7</v>
      </c>
      <c r="L37" s="91">
        <v>11</v>
      </c>
      <c r="M37"/>
      <c r="N37"/>
      <c r="O37"/>
      <c r="P37"/>
    </row>
    <row r="38" spans="1:16" ht="15.75" thickBot="1" x14ac:dyDescent="0.3">
      <c r="A38" s="1308"/>
      <c r="B38" s="611">
        <v>31</v>
      </c>
      <c r="C38" s="612">
        <v>41382</v>
      </c>
      <c r="D38" s="225" t="s">
        <v>33</v>
      </c>
      <c r="E38" s="76">
        <v>21</v>
      </c>
      <c r="F38" s="77">
        <v>24</v>
      </c>
      <c r="G38" s="77">
        <v>31</v>
      </c>
      <c r="H38" s="77">
        <v>39</v>
      </c>
      <c r="I38" s="77">
        <v>47</v>
      </c>
      <c r="J38" s="77" t="s">
        <v>74</v>
      </c>
      <c r="K38" s="520">
        <v>3</v>
      </c>
      <c r="L38" s="714">
        <v>7</v>
      </c>
      <c r="M38"/>
      <c r="N38"/>
      <c r="O38"/>
      <c r="P38"/>
    </row>
    <row r="39" spans="1:16" x14ac:dyDescent="0.25">
      <c r="A39" s="1307">
        <v>17</v>
      </c>
      <c r="B39" s="609">
        <v>32</v>
      </c>
      <c r="C39" s="610">
        <v>41386</v>
      </c>
      <c r="D39" s="220" t="s">
        <v>32</v>
      </c>
      <c r="E39" s="726">
        <v>13</v>
      </c>
      <c r="F39" s="75">
        <v>15</v>
      </c>
      <c r="G39" s="75">
        <v>20</v>
      </c>
      <c r="H39" s="75">
        <v>24</v>
      </c>
      <c r="I39" s="75">
        <v>46</v>
      </c>
      <c r="J39" s="75" t="s">
        <v>74</v>
      </c>
      <c r="K39" s="75">
        <v>1</v>
      </c>
      <c r="L39" s="91">
        <v>8</v>
      </c>
      <c r="M39"/>
      <c r="N39"/>
      <c r="O39"/>
      <c r="P39"/>
    </row>
    <row r="40" spans="1:16" ht="15.75" thickBot="1" x14ac:dyDescent="0.3">
      <c r="A40" s="1308"/>
      <c r="B40" s="611">
        <v>33</v>
      </c>
      <c r="C40" s="612">
        <v>41389</v>
      </c>
      <c r="D40" s="225" t="s">
        <v>33</v>
      </c>
      <c r="E40" s="724">
        <v>13</v>
      </c>
      <c r="F40" s="77">
        <v>21</v>
      </c>
      <c r="G40" s="77">
        <v>24</v>
      </c>
      <c r="H40" s="77">
        <v>44</v>
      </c>
      <c r="I40" s="77">
        <v>49</v>
      </c>
      <c r="J40" s="77" t="s">
        <v>74</v>
      </c>
      <c r="K40" s="77">
        <v>1</v>
      </c>
      <c r="L40" s="714">
        <v>9</v>
      </c>
      <c r="M40"/>
      <c r="N40"/>
      <c r="O40"/>
      <c r="P40"/>
    </row>
    <row r="41" spans="1:16" x14ac:dyDescent="0.25">
      <c r="A41" s="1307">
        <v>18</v>
      </c>
      <c r="B41" s="609">
        <v>34</v>
      </c>
      <c r="C41" s="610">
        <v>41393</v>
      </c>
      <c r="D41" s="220" t="s">
        <v>32</v>
      </c>
      <c r="E41" s="74">
        <v>18</v>
      </c>
      <c r="F41" s="706">
        <v>23</v>
      </c>
      <c r="G41" s="75">
        <v>26</v>
      </c>
      <c r="H41" s="75">
        <v>35</v>
      </c>
      <c r="I41" s="75">
        <v>44</v>
      </c>
      <c r="J41" s="75" t="s">
        <v>74</v>
      </c>
      <c r="K41" s="75">
        <v>3</v>
      </c>
      <c r="L41" s="91">
        <v>11</v>
      </c>
      <c r="M41"/>
      <c r="N41"/>
      <c r="O41"/>
      <c r="P41"/>
    </row>
    <row r="42" spans="1:16" ht="15.75" thickBot="1" x14ac:dyDescent="0.3">
      <c r="A42" s="1308"/>
      <c r="B42" s="611">
        <v>35</v>
      </c>
      <c r="C42" s="612">
        <v>41396</v>
      </c>
      <c r="D42" s="225" t="s">
        <v>33</v>
      </c>
      <c r="E42" s="76">
        <v>4</v>
      </c>
      <c r="F42" s="77">
        <v>30</v>
      </c>
      <c r="G42" s="77">
        <v>31</v>
      </c>
      <c r="H42" s="77">
        <v>38</v>
      </c>
      <c r="I42" s="77">
        <v>42</v>
      </c>
      <c r="J42" s="77" t="s">
        <v>74</v>
      </c>
      <c r="K42" s="77">
        <v>2</v>
      </c>
      <c r="L42" s="95">
        <v>11</v>
      </c>
      <c r="M42"/>
      <c r="N42"/>
      <c r="O42"/>
      <c r="P42"/>
    </row>
    <row r="43" spans="1:16" x14ac:dyDescent="0.25">
      <c r="A43" s="1307">
        <v>19</v>
      </c>
      <c r="B43" s="609">
        <v>36</v>
      </c>
      <c r="C43" s="610">
        <v>41400</v>
      </c>
      <c r="D43" s="220" t="s">
        <v>32</v>
      </c>
      <c r="E43" s="74">
        <v>5</v>
      </c>
      <c r="F43" s="75">
        <v>19</v>
      </c>
      <c r="G43" s="75">
        <v>24</v>
      </c>
      <c r="H43" s="75">
        <v>31</v>
      </c>
      <c r="I43" s="75">
        <v>37</v>
      </c>
      <c r="J43" s="75" t="s">
        <v>74</v>
      </c>
      <c r="K43" s="75">
        <v>1</v>
      </c>
      <c r="L43" s="91">
        <v>9</v>
      </c>
      <c r="M43"/>
      <c r="N43"/>
      <c r="O43"/>
      <c r="P43"/>
    </row>
    <row r="44" spans="1:16" ht="15.75" thickBot="1" x14ac:dyDescent="0.3">
      <c r="A44" s="1308"/>
      <c r="B44" s="611">
        <v>37</v>
      </c>
      <c r="C44" s="612">
        <v>41403</v>
      </c>
      <c r="D44" s="225" t="s">
        <v>33</v>
      </c>
      <c r="E44" s="76">
        <v>3</v>
      </c>
      <c r="F44" s="77">
        <v>21</v>
      </c>
      <c r="G44" s="77">
        <v>26</v>
      </c>
      <c r="H44" s="77">
        <v>28</v>
      </c>
      <c r="I44" s="77">
        <v>45</v>
      </c>
      <c r="J44" s="77" t="s">
        <v>74</v>
      </c>
      <c r="K44" s="77">
        <v>7</v>
      </c>
      <c r="L44" s="95">
        <v>10</v>
      </c>
      <c r="M44"/>
      <c r="N44"/>
      <c r="O44"/>
      <c r="P44"/>
    </row>
    <row r="45" spans="1:16" x14ac:dyDescent="0.25">
      <c r="A45" s="1307">
        <v>20</v>
      </c>
      <c r="B45" s="609">
        <v>38</v>
      </c>
      <c r="C45" s="610">
        <v>41407</v>
      </c>
      <c r="D45" s="220" t="s">
        <v>32</v>
      </c>
      <c r="E45" s="74">
        <v>4</v>
      </c>
      <c r="F45" s="706">
        <v>13</v>
      </c>
      <c r="G45" s="75">
        <v>30</v>
      </c>
      <c r="H45" s="75">
        <v>34</v>
      </c>
      <c r="I45" s="75">
        <v>47</v>
      </c>
      <c r="J45" s="75" t="s">
        <v>74</v>
      </c>
      <c r="K45" s="706">
        <v>2</v>
      </c>
      <c r="L45" s="707">
        <v>6</v>
      </c>
      <c r="M45"/>
      <c r="N45"/>
      <c r="O45"/>
      <c r="P45"/>
    </row>
    <row r="46" spans="1:16" ht="15.75" thickBot="1" x14ac:dyDescent="0.3">
      <c r="A46" s="1308"/>
      <c r="B46" s="611">
        <v>39</v>
      </c>
      <c r="C46" s="612">
        <v>41410</v>
      </c>
      <c r="D46" s="225" t="s">
        <v>33</v>
      </c>
      <c r="E46" s="724">
        <v>23</v>
      </c>
      <c r="F46" s="77">
        <v>26</v>
      </c>
      <c r="G46" s="77">
        <v>29</v>
      </c>
      <c r="H46" s="77">
        <v>37</v>
      </c>
      <c r="I46" s="77">
        <v>40</v>
      </c>
      <c r="J46" s="77" t="s">
        <v>74</v>
      </c>
      <c r="K46" s="520">
        <v>3</v>
      </c>
      <c r="L46" s="714">
        <v>4</v>
      </c>
      <c r="M46"/>
      <c r="N46"/>
      <c r="O46"/>
      <c r="P46"/>
    </row>
    <row r="47" spans="1:16" x14ac:dyDescent="0.25">
      <c r="A47" s="1307">
        <v>21</v>
      </c>
      <c r="B47" s="609">
        <v>40</v>
      </c>
      <c r="C47" s="615">
        <v>41414</v>
      </c>
      <c r="D47" s="220" t="s">
        <v>32</v>
      </c>
      <c r="E47" s="74">
        <v>5</v>
      </c>
      <c r="F47" s="75">
        <v>33</v>
      </c>
      <c r="G47" s="75">
        <v>36</v>
      </c>
      <c r="H47" s="75">
        <v>38</v>
      </c>
      <c r="I47" s="75">
        <v>47</v>
      </c>
      <c r="J47" s="75" t="s">
        <v>74</v>
      </c>
      <c r="K47" s="75">
        <v>4</v>
      </c>
      <c r="L47" s="91">
        <v>9</v>
      </c>
      <c r="M47"/>
      <c r="N47"/>
      <c r="O47"/>
      <c r="P47"/>
    </row>
    <row r="48" spans="1:16" ht="15.75" thickBot="1" x14ac:dyDescent="0.3">
      <c r="A48" s="1308"/>
      <c r="B48" s="611">
        <v>41</v>
      </c>
      <c r="C48" s="612">
        <v>41417</v>
      </c>
      <c r="D48" s="225" t="s">
        <v>33</v>
      </c>
      <c r="E48" s="76">
        <v>3</v>
      </c>
      <c r="F48" s="520">
        <v>8</v>
      </c>
      <c r="G48" s="77">
        <v>31</v>
      </c>
      <c r="H48" s="77">
        <v>34</v>
      </c>
      <c r="I48" s="77">
        <v>47</v>
      </c>
      <c r="J48" s="77" t="s">
        <v>74</v>
      </c>
      <c r="K48" s="520">
        <v>9</v>
      </c>
      <c r="L48" s="95">
        <v>11</v>
      </c>
      <c r="M48"/>
      <c r="N48"/>
      <c r="O48"/>
      <c r="P48"/>
    </row>
    <row r="49" spans="1:16" x14ac:dyDescent="0.25">
      <c r="A49" s="1307">
        <v>22</v>
      </c>
      <c r="B49" s="609">
        <v>42</v>
      </c>
      <c r="C49" s="610">
        <v>41421</v>
      </c>
      <c r="D49" s="220" t="s">
        <v>32</v>
      </c>
      <c r="E49" s="74">
        <v>7</v>
      </c>
      <c r="F49" s="706">
        <v>13</v>
      </c>
      <c r="G49" s="75">
        <v>16</v>
      </c>
      <c r="H49" s="75">
        <v>25</v>
      </c>
      <c r="I49" s="75">
        <v>26</v>
      </c>
      <c r="J49" s="75" t="s">
        <v>74</v>
      </c>
      <c r="K49" s="75">
        <v>1</v>
      </c>
      <c r="L49" s="707">
        <v>6</v>
      </c>
      <c r="M49"/>
      <c r="N49"/>
      <c r="O49"/>
      <c r="P49"/>
    </row>
    <row r="50" spans="1:16" ht="15.75" thickBot="1" x14ac:dyDescent="0.3">
      <c r="A50" s="1308"/>
      <c r="B50" s="611">
        <v>43</v>
      </c>
      <c r="C50" s="612">
        <v>41424</v>
      </c>
      <c r="D50" s="225" t="s">
        <v>33</v>
      </c>
      <c r="E50" s="76">
        <v>5</v>
      </c>
      <c r="F50" s="77">
        <v>24</v>
      </c>
      <c r="G50" s="77">
        <v>27</v>
      </c>
      <c r="H50" s="77">
        <v>41</v>
      </c>
      <c r="I50" s="520">
        <v>45</v>
      </c>
      <c r="J50" s="77" t="s">
        <v>74</v>
      </c>
      <c r="K50" s="77">
        <v>6</v>
      </c>
      <c r="L50" s="714">
        <v>7</v>
      </c>
      <c r="M50"/>
      <c r="N50"/>
      <c r="O50"/>
      <c r="P50"/>
    </row>
    <row r="51" spans="1:16" x14ac:dyDescent="0.25">
      <c r="A51" s="1307">
        <v>23</v>
      </c>
      <c r="B51" s="609">
        <v>44</v>
      </c>
      <c r="C51" s="610">
        <v>41428</v>
      </c>
      <c r="D51" s="220" t="s">
        <v>32</v>
      </c>
      <c r="E51" s="74">
        <v>2</v>
      </c>
      <c r="F51" s="75">
        <v>15</v>
      </c>
      <c r="G51" s="75">
        <v>32</v>
      </c>
      <c r="H51" s="75">
        <v>39</v>
      </c>
      <c r="I51" s="75">
        <v>44</v>
      </c>
      <c r="J51" s="75" t="s">
        <v>74</v>
      </c>
      <c r="K51" s="75">
        <v>5</v>
      </c>
      <c r="L51" s="91">
        <v>10</v>
      </c>
      <c r="M51"/>
      <c r="N51"/>
      <c r="O51"/>
      <c r="P51"/>
    </row>
    <row r="52" spans="1:16" ht="15.75" thickBot="1" x14ac:dyDescent="0.3">
      <c r="A52" s="1308"/>
      <c r="B52" s="611">
        <v>45</v>
      </c>
      <c r="C52" s="612">
        <v>41431</v>
      </c>
      <c r="D52" s="225" t="s">
        <v>33</v>
      </c>
      <c r="E52" s="76">
        <v>7</v>
      </c>
      <c r="F52" s="77">
        <v>25</v>
      </c>
      <c r="G52" s="77">
        <v>34</v>
      </c>
      <c r="H52" s="77">
        <v>40</v>
      </c>
      <c r="I52" s="77">
        <v>49</v>
      </c>
      <c r="J52" s="77" t="s">
        <v>74</v>
      </c>
      <c r="K52" s="520">
        <v>9</v>
      </c>
      <c r="L52" s="95">
        <v>11</v>
      </c>
      <c r="M52"/>
      <c r="N52"/>
      <c r="O52"/>
      <c r="P52"/>
    </row>
    <row r="53" spans="1:16" x14ac:dyDescent="0.25">
      <c r="A53" s="1307">
        <v>24</v>
      </c>
      <c r="B53" s="609">
        <v>46</v>
      </c>
      <c r="C53" s="610">
        <v>41435</v>
      </c>
      <c r="D53" s="220" t="s">
        <v>32</v>
      </c>
      <c r="E53" s="726">
        <v>12</v>
      </c>
      <c r="F53" s="75">
        <v>18</v>
      </c>
      <c r="G53" s="75">
        <v>21</v>
      </c>
      <c r="H53" s="75">
        <v>32</v>
      </c>
      <c r="I53" s="75">
        <v>33</v>
      </c>
      <c r="J53" s="75" t="s">
        <v>74</v>
      </c>
      <c r="K53" s="75">
        <v>1</v>
      </c>
      <c r="L53" s="91">
        <v>11</v>
      </c>
      <c r="M53"/>
      <c r="N53"/>
      <c r="O53"/>
      <c r="P53"/>
    </row>
    <row r="54" spans="1:16" ht="15.75" thickBot="1" x14ac:dyDescent="0.3">
      <c r="A54" s="1308"/>
      <c r="B54" s="611">
        <v>47</v>
      </c>
      <c r="C54" s="612">
        <v>41438</v>
      </c>
      <c r="D54" s="225" t="s">
        <v>33</v>
      </c>
      <c r="E54" s="76">
        <v>16</v>
      </c>
      <c r="F54" s="77">
        <v>18</v>
      </c>
      <c r="G54" s="77">
        <v>22</v>
      </c>
      <c r="H54" s="77">
        <v>28</v>
      </c>
      <c r="I54" s="77">
        <v>46</v>
      </c>
      <c r="J54" s="77" t="s">
        <v>74</v>
      </c>
      <c r="K54" s="77">
        <v>9</v>
      </c>
      <c r="L54" s="95">
        <v>11</v>
      </c>
      <c r="M54"/>
      <c r="N54"/>
      <c r="O54"/>
      <c r="P54"/>
    </row>
    <row r="55" spans="1:16" x14ac:dyDescent="0.25">
      <c r="A55" s="1307">
        <v>25</v>
      </c>
      <c r="B55" s="609">
        <v>48</v>
      </c>
      <c r="C55" s="610">
        <v>41442</v>
      </c>
      <c r="D55" s="220" t="s">
        <v>32</v>
      </c>
      <c r="E55" s="74">
        <v>11</v>
      </c>
      <c r="F55" s="706">
        <v>13</v>
      </c>
      <c r="G55" s="75">
        <v>37</v>
      </c>
      <c r="H55" s="75">
        <v>40</v>
      </c>
      <c r="I55" s="75">
        <v>48</v>
      </c>
      <c r="J55" s="75" t="s">
        <v>74</v>
      </c>
      <c r="K55" s="75">
        <v>8</v>
      </c>
      <c r="L55" s="91">
        <v>9</v>
      </c>
      <c r="M55"/>
      <c r="N55"/>
      <c r="O55"/>
      <c r="P55"/>
    </row>
    <row r="56" spans="1:16" ht="15.75" thickBot="1" x14ac:dyDescent="0.3">
      <c r="A56" s="1308"/>
      <c r="B56" s="611">
        <v>49</v>
      </c>
      <c r="C56" s="612">
        <v>41445</v>
      </c>
      <c r="D56" s="225" t="s">
        <v>33</v>
      </c>
      <c r="E56" s="76">
        <v>5</v>
      </c>
      <c r="F56" s="77">
        <v>15</v>
      </c>
      <c r="G56" s="77">
        <v>25</v>
      </c>
      <c r="H56" s="77">
        <v>38</v>
      </c>
      <c r="I56" s="77">
        <v>49</v>
      </c>
      <c r="J56" s="77" t="s">
        <v>74</v>
      </c>
      <c r="K56" s="77">
        <v>1</v>
      </c>
      <c r="L56" s="95">
        <v>2</v>
      </c>
      <c r="M56"/>
      <c r="N56"/>
      <c r="O56"/>
      <c r="P56"/>
    </row>
    <row r="57" spans="1:16" x14ac:dyDescent="0.25">
      <c r="A57" s="1307">
        <v>26</v>
      </c>
      <c r="B57" s="609">
        <v>50</v>
      </c>
      <c r="C57" s="610">
        <v>41449</v>
      </c>
      <c r="D57" s="220" t="s">
        <v>32</v>
      </c>
      <c r="E57" s="74">
        <v>1</v>
      </c>
      <c r="F57" s="75">
        <v>7</v>
      </c>
      <c r="G57" s="75">
        <v>20</v>
      </c>
      <c r="H57" s="75">
        <v>21</v>
      </c>
      <c r="I57" s="75">
        <v>48</v>
      </c>
      <c r="J57" s="75" t="s">
        <v>74</v>
      </c>
      <c r="K57" s="75">
        <v>4</v>
      </c>
      <c r="L57" s="91">
        <v>7</v>
      </c>
      <c r="M57"/>
      <c r="N57"/>
      <c r="O57"/>
      <c r="P57"/>
    </row>
    <row r="58" spans="1:16" ht="15.75" thickBot="1" x14ac:dyDescent="0.3">
      <c r="A58" s="1308"/>
      <c r="B58" s="611">
        <v>51</v>
      </c>
      <c r="C58" s="612">
        <v>41452</v>
      </c>
      <c r="D58" s="225" t="s">
        <v>33</v>
      </c>
      <c r="E58" s="76">
        <v>31</v>
      </c>
      <c r="F58" s="77">
        <v>33</v>
      </c>
      <c r="G58" s="77">
        <v>34</v>
      </c>
      <c r="H58" s="77">
        <v>39</v>
      </c>
      <c r="I58" s="520">
        <v>45</v>
      </c>
      <c r="J58" s="77" t="s">
        <v>74</v>
      </c>
      <c r="K58" s="77">
        <v>2</v>
      </c>
      <c r="L58" s="95">
        <v>10</v>
      </c>
      <c r="M58"/>
      <c r="N58"/>
      <c r="O58"/>
      <c r="P58"/>
    </row>
    <row r="59" spans="1:16" x14ac:dyDescent="0.25">
      <c r="A59" s="1307">
        <v>27</v>
      </c>
      <c r="B59" s="609">
        <v>52</v>
      </c>
      <c r="C59" s="610">
        <v>41456</v>
      </c>
      <c r="D59" s="220" t="s">
        <v>32</v>
      </c>
      <c r="E59" s="74">
        <v>18</v>
      </c>
      <c r="F59" s="75">
        <v>22</v>
      </c>
      <c r="G59" s="75">
        <v>25</v>
      </c>
      <c r="H59" s="75">
        <v>27</v>
      </c>
      <c r="I59" s="75">
        <v>39</v>
      </c>
      <c r="J59" s="75" t="s">
        <v>74</v>
      </c>
      <c r="K59" s="75">
        <v>5</v>
      </c>
      <c r="L59" s="707">
        <v>10</v>
      </c>
      <c r="M59"/>
      <c r="N59"/>
      <c r="O59"/>
      <c r="P59"/>
    </row>
    <row r="60" spans="1:16" ht="15.75" thickBot="1" x14ac:dyDescent="0.3">
      <c r="A60" s="1308"/>
      <c r="B60" s="611">
        <v>53</v>
      </c>
      <c r="C60" s="612">
        <v>41459</v>
      </c>
      <c r="D60" s="225" t="s">
        <v>33</v>
      </c>
      <c r="E60" s="76">
        <v>4</v>
      </c>
      <c r="F60" s="77">
        <v>18</v>
      </c>
      <c r="G60" s="77">
        <v>39</v>
      </c>
      <c r="H60" s="77">
        <v>43</v>
      </c>
      <c r="I60" s="77">
        <v>47</v>
      </c>
      <c r="J60" s="77" t="s">
        <v>74</v>
      </c>
      <c r="K60" s="77">
        <v>2</v>
      </c>
      <c r="L60" s="95">
        <v>6</v>
      </c>
      <c r="M60"/>
      <c r="N60"/>
      <c r="O60"/>
      <c r="P60"/>
    </row>
    <row r="61" spans="1:16" x14ac:dyDescent="0.25">
      <c r="A61" s="1307">
        <v>28</v>
      </c>
      <c r="B61" s="609">
        <v>54</v>
      </c>
      <c r="C61" s="610">
        <v>41463</v>
      </c>
      <c r="D61" s="220" t="s">
        <v>32</v>
      </c>
      <c r="E61" s="726">
        <v>8</v>
      </c>
      <c r="F61" s="75">
        <v>18</v>
      </c>
      <c r="G61" s="75">
        <v>22</v>
      </c>
      <c r="H61" s="75">
        <v>24</v>
      </c>
      <c r="I61" s="75">
        <v>27</v>
      </c>
      <c r="J61" s="75" t="s">
        <v>74</v>
      </c>
      <c r="K61" s="75">
        <v>4</v>
      </c>
      <c r="L61" s="91">
        <v>11</v>
      </c>
      <c r="M61"/>
      <c r="N61"/>
      <c r="O61"/>
      <c r="P61"/>
    </row>
    <row r="62" spans="1:16" ht="15.75" thickBot="1" x14ac:dyDescent="0.3">
      <c r="A62" s="1308"/>
      <c r="B62" s="611">
        <v>55</v>
      </c>
      <c r="C62" s="612">
        <v>41466</v>
      </c>
      <c r="D62" s="225" t="s">
        <v>33</v>
      </c>
      <c r="E62" s="76">
        <v>5</v>
      </c>
      <c r="F62" s="77">
        <v>22</v>
      </c>
      <c r="G62" s="77">
        <v>35</v>
      </c>
      <c r="H62" s="77">
        <v>38</v>
      </c>
      <c r="I62" s="77">
        <v>39</v>
      </c>
      <c r="J62" s="77" t="s">
        <v>74</v>
      </c>
      <c r="K62" s="520">
        <v>4</v>
      </c>
      <c r="L62" s="714">
        <v>7</v>
      </c>
      <c r="M62"/>
      <c r="N62"/>
      <c r="O62"/>
      <c r="P62"/>
    </row>
    <row r="63" spans="1:16" x14ac:dyDescent="0.25">
      <c r="A63" s="1307">
        <v>29</v>
      </c>
      <c r="B63" s="609">
        <v>56</v>
      </c>
      <c r="C63" s="610">
        <v>41470</v>
      </c>
      <c r="D63" s="220" t="s">
        <v>32</v>
      </c>
      <c r="E63" s="74">
        <v>15</v>
      </c>
      <c r="F63" s="75">
        <v>18</v>
      </c>
      <c r="G63" s="75">
        <v>20</v>
      </c>
      <c r="H63" s="75">
        <v>27</v>
      </c>
      <c r="I63" s="75">
        <v>34</v>
      </c>
      <c r="J63" s="75" t="s">
        <v>74</v>
      </c>
      <c r="K63" s="75">
        <v>1</v>
      </c>
      <c r="L63" s="91">
        <v>3</v>
      </c>
      <c r="M63"/>
      <c r="N63"/>
      <c r="O63"/>
      <c r="P63"/>
    </row>
    <row r="64" spans="1:16" ht="15.75" thickBot="1" x14ac:dyDescent="0.3">
      <c r="A64" s="1308"/>
      <c r="B64" s="611">
        <v>57</v>
      </c>
      <c r="C64" s="612">
        <v>41473</v>
      </c>
      <c r="D64" s="225" t="s">
        <v>33</v>
      </c>
      <c r="E64" s="76">
        <v>1</v>
      </c>
      <c r="F64" s="77">
        <v>11</v>
      </c>
      <c r="G64" s="77">
        <v>29</v>
      </c>
      <c r="H64" s="77">
        <v>41</v>
      </c>
      <c r="I64" s="77">
        <v>43</v>
      </c>
      <c r="J64" s="77" t="s">
        <v>74</v>
      </c>
      <c r="K64" s="520">
        <v>3</v>
      </c>
      <c r="L64" s="95">
        <v>11</v>
      </c>
      <c r="M64"/>
      <c r="N64"/>
      <c r="O64"/>
      <c r="P64"/>
    </row>
    <row r="65" spans="1:16" x14ac:dyDescent="0.25">
      <c r="A65" s="1307">
        <v>30</v>
      </c>
      <c r="B65" s="609">
        <v>58</v>
      </c>
      <c r="C65" s="610">
        <v>41477</v>
      </c>
      <c r="D65" s="220" t="s">
        <v>32</v>
      </c>
      <c r="E65" s="74">
        <v>1</v>
      </c>
      <c r="F65" s="75">
        <v>24</v>
      </c>
      <c r="G65" s="75">
        <v>43</v>
      </c>
      <c r="H65" s="706">
        <v>45</v>
      </c>
      <c r="I65" s="75">
        <v>50</v>
      </c>
      <c r="J65" s="75" t="s">
        <v>74</v>
      </c>
      <c r="K65" s="75">
        <v>5</v>
      </c>
      <c r="L65" s="91">
        <v>8</v>
      </c>
      <c r="M65"/>
      <c r="N65"/>
      <c r="O65"/>
      <c r="P65"/>
    </row>
    <row r="66" spans="1:16" ht="15.75" thickBot="1" x14ac:dyDescent="0.3">
      <c r="A66" s="1308"/>
      <c r="B66" s="611">
        <v>59</v>
      </c>
      <c r="C66" s="612">
        <v>41480</v>
      </c>
      <c r="D66" s="225" t="s">
        <v>33</v>
      </c>
      <c r="E66" s="76">
        <v>9</v>
      </c>
      <c r="F66" s="77">
        <v>10</v>
      </c>
      <c r="G66" s="520">
        <v>12</v>
      </c>
      <c r="H66" s="77">
        <v>24</v>
      </c>
      <c r="I66" s="77">
        <v>43</v>
      </c>
      <c r="J66" s="77" t="s">
        <v>74</v>
      </c>
      <c r="K66" s="520">
        <v>5</v>
      </c>
      <c r="L66" s="714">
        <v>9</v>
      </c>
      <c r="M66"/>
      <c r="N66"/>
      <c r="O66"/>
      <c r="P66"/>
    </row>
    <row r="67" spans="1:16" x14ac:dyDescent="0.25">
      <c r="A67" s="1307">
        <v>31</v>
      </c>
      <c r="B67" s="609">
        <v>60</v>
      </c>
      <c r="C67" s="610">
        <v>41484</v>
      </c>
      <c r="D67" s="220" t="s">
        <v>32</v>
      </c>
      <c r="E67" s="74">
        <v>10</v>
      </c>
      <c r="F67" s="75">
        <v>23</v>
      </c>
      <c r="G67" s="75">
        <v>35</v>
      </c>
      <c r="H67" s="75">
        <v>40</v>
      </c>
      <c r="I67" s="75">
        <v>43</v>
      </c>
      <c r="J67" s="75" t="s">
        <v>74</v>
      </c>
      <c r="K67" s="75">
        <v>3</v>
      </c>
      <c r="L67" s="91">
        <v>9</v>
      </c>
      <c r="M67"/>
      <c r="N67"/>
      <c r="O67"/>
      <c r="P67"/>
    </row>
    <row r="68" spans="1:16" ht="15.75" thickBot="1" x14ac:dyDescent="0.3">
      <c r="A68" s="1308"/>
      <c r="B68" s="611">
        <v>61</v>
      </c>
      <c r="C68" s="612">
        <v>41487</v>
      </c>
      <c r="D68" s="225" t="s">
        <v>33</v>
      </c>
      <c r="E68" s="76">
        <v>24</v>
      </c>
      <c r="F68" s="77">
        <v>44</v>
      </c>
      <c r="G68" s="77">
        <v>46</v>
      </c>
      <c r="H68" s="77">
        <v>48</v>
      </c>
      <c r="I68" s="77">
        <v>50</v>
      </c>
      <c r="J68" s="77" t="s">
        <v>74</v>
      </c>
      <c r="K68" s="520">
        <v>5</v>
      </c>
      <c r="L68" s="95">
        <v>10</v>
      </c>
      <c r="M68"/>
      <c r="N68"/>
      <c r="O68"/>
      <c r="P68"/>
    </row>
    <row r="69" spans="1:16" x14ac:dyDescent="0.25">
      <c r="A69" s="1307">
        <v>32</v>
      </c>
      <c r="B69" s="609">
        <v>62</v>
      </c>
      <c r="C69" s="610">
        <v>41491</v>
      </c>
      <c r="D69" s="220" t="s">
        <v>32</v>
      </c>
      <c r="E69" s="74">
        <v>5</v>
      </c>
      <c r="F69" s="75">
        <v>7</v>
      </c>
      <c r="G69" s="75">
        <v>19</v>
      </c>
      <c r="H69" s="75">
        <v>21</v>
      </c>
      <c r="I69" s="75">
        <v>42</v>
      </c>
      <c r="J69" s="75" t="s">
        <v>74</v>
      </c>
      <c r="K69" s="75">
        <v>5</v>
      </c>
      <c r="L69" s="91">
        <v>11</v>
      </c>
      <c r="M69"/>
      <c r="N69"/>
      <c r="O69"/>
      <c r="P69"/>
    </row>
    <row r="70" spans="1:16" ht="15.75" thickBot="1" x14ac:dyDescent="0.3">
      <c r="A70" s="1308"/>
      <c r="B70" s="611">
        <v>63</v>
      </c>
      <c r="C70" s="612">
        <v>41494</v>
      </c>
      <c r="D70" s="225" t="s">
        <v>33</v>
      </c>
      <c r="E70" s="76">
        <v>21</v>
      </c>
      <c r="F70" s="77">
        <v>29</v>
      </c>
      <c r="G70" s="77">
        <v>35</v>
      </c>
      <c r="H70" s="77">
        <v>43</v>
      </c>
      <c r="I70" s="77">
        <v>46</v>
      </c>
      <c r="J70" s="77" t="s">
        <v>74</v>
      </c>
      <c r="K70" s="77">
        <v>1</v>
      </c>
      <c r="L70" s="714">
        <v>9</v>
      </c>
      <c r="M70"/>
      <c r="N70"/>
      <c r="O70"/>
      <c r="P70"/>
    </row>
    <row r="71" spans="1:16" x14ac:dyDescent="0.25">
      <c r="A71" s="1307">
        <v>33</v>
      </c>
      <c r="B71" s="609">
        <v>64</v>
      </c>
      <c r="C71" s="610">
        <v>41498</v>
      </c>
      <c r="D71" s="220" t="s">
        <v>32</v>
      </c>
      <c r="E71" s="74">
        <v>4</v>
      </c>
      <c r="F71" s="75">
        <v>16</v>
      </c>
      <c r="G71" s="75">
        <v>19</v>
      </c>
      <c r="H71" s="75">
        <v>22</v>
      </c>
      <c r="I71" s="75">
        <v>33</v>
      </c>
      <c r="J71" s="75" t="s">
        <v>74</v>
      </c>
      <c r="K71" s="706">
        <v>2</v>
      </c>
      <c r="L71" s="91">
        <v>5</v>
      </c>
      <c r="M71"/>
      <c r="N71"/>
      <c r="O71"/>
      <c r="P71"/>
    </row>
    <row r="72" spans="1:16" ht="15.75" thickBot="1" x14ac:dyDescent="0.3">
      <c r="A72" s="1308"/>
      <c r="B72" s="611">
        <v>65</v>
      </c>
      <c r="C72" s="612">
        <v>41501</v>
      </c>
      <c r="D72" s="225" t="s">
        <v>33</v>
      </c>
      <c r="E72" s="76">
        <v>4</v>
      </c>
      <c r="F72" s="77">
        <v>5</v>
      </c>
      <c r="G72" s="77">
        <v>21</v>
      </c>
      <c r="H72" s="520">
        <v>23</v>
      </c>
      <c r="I72" s="77">
        <v>30</v>
      </c>
      <c r="J72" s="77" t="s">
        <v>74</v>
      </c>
      <c r="K72" s="520">
        <v>8</v>
      </c>
      <c r="L72" s="95">
        <v>10</v>
      </c>
      <c r="M72"/>
      <c r="N72"/>
      <c r="O72"/>
      <c r="P72"/>
    </row>
    <row r="73" spans="1:16" x14ac:dyDescent="0.25">
      <c r="A73" s="1307">
        <v>34</v>
      </c>
      <c r="B73" s="609">
        <v>66</v>
      </c>
      <c r="C73" s="610">
        <v>41504</v>
      </c>
      <c r="D73" s="220" t="s">
        <v>32</v>
      </c>
      <c r="E73" s="74">
        <v>4</v>
      </c>
      <c r="F73" s="75">
        <v>7</v>
      </c>
      <c r="G73" s="75">
        <v>11</v>
      </c>
      <c r="H73" s="75">
        <v>34</v>
      </c>
      <c r="I73" s="75">
        <v>47</v>
      </c>
      <c r="J73" s="75" t="s">
        <v>74</v>
      </c>
      <c r="K73" s="75">
        <v>7</v>
      </c>
      <c r="L73" s="91">
        <v>8</v>
      </c>
      <c r="M73"/>
      <c r="N73"/>
      <c r="O73"/>
      <c r="P73"/>
    </row>
    <row r="74" spans="1:16" ht="15.75" thickBot="1" x14ac:dyDescent="0.3">
      <c r="A74" s="1308"/>
      <c r="B74" s="611">
        <v>67</v>
      </c>
      <c r="C74" s="612">
        <v>41508</v>
      </c>
      <c r="D74" s="225" t="s">
        <v>33</v>
      </c>
      <c r="E74" s="76">
        <v>4</v>
      </c>
      <c r="F74" s="77">
        <v>17</v>
      </c>
      <c r="G74" s="77">
        <v>29</v>
      </c>
      <c r="H74" s="77">
        <v>35</v>
      </c>
      <c r="I74" s="77">
        <v>49</v>
      </c>
      <c r="J74" s="77" t="s">
        <v>74</v>
      </c>
      <c r="K74" s="520">
        <v>4</v>
      </c>
      <c r="L74" s="95">
        <v>11</v>
      </c>
      <c r="M74"/>
      <c r="N74"/>
      <c r="O74"/>
      <c r="P74"/>
    </row>
    <row r="75" spans="1:16" x14ac:dyDescent="0.25">
      <c r="A75" s="1307">
        <v>35</v>
      </c>
      <c r="B75" s="609">
        <v>68</v>
      </c>
      <c r="C75" s="610">
        <v>41512</v>
      </c>
      <c r="D75" s="220" t="s">
        <v>32</v>
      </c>
      <c r="E75" s="74">
        <v>10</v>
      </c>
      <c r="F75" s="75">
        <v>22</v>
      </c>
      <c r="G75" s="75">
        <v>36</v>
      </c>
      <c r="H75" s="706">
        <v>45</v>
      </c>
      <c r="I75" s="75">
        <v>48</v>
      </c>
      <c r="J75" s="75" t="s">
        <v>74</v>
      </c>
      <c r="K75" s="75">
        <v>4</v>
      </c>
      <c r="L75" s="91">
        <v>11</v>
      </c>
      <c r="M75"/>
      <c r="N75"/>
      <c r="O75"/>
      <c r="P75"/>
    </row>
    <row r="76" spans="1:16" ht="15.75" thickBot="1" x14ac:dyDescent="0.3">
      <c r="A76" s="1308"/>
      <c r="B76" s="611">
        <v>69</v>
      </c>
      <c r="C76" s="612">
        <v>41515</v>
      </c>
      <c r="D76" s="225" t="s">
        <v>33</v>
      </c>
      <c r="E76" s="76">
        <v>2</v>
      </c>
      <c r="F76" s="77">
        <v>9</v>
      </c>
      <c r="G76" s="77">
        <v>26</v>
      </c>
      <c r="H76" s="77">
        <v>32</v>
      </c>
      <c r="I76" s="77">
        <v>38</v>
      </c>
      <c r="J76" s="77" t="s">
        <v>74</v>
      </c>
      <c r="K76" s="520">
        <v>3</v>
      </c>
      <c r="L76" s="95">
        <v>6</v>
      </c>
      <c r="M76"/>
      <c r="N76"/>
      <c r="O76"/>
      <c r="P76"/>
    </row>
    <row r="77" spans="1:16" x14ac:dyDescent="0.25">
      <c r="A77" s="1307">
        <v>36</v>
      </c>
      <c r="B77" s="609">
        <v>70</v>
      </c>
      <c r="C77" s="610">
        <v>41519</v>
      </c>
      <c r="D77" s="220" t="s">
        <v>32</v>
      </c>
      <c r="E77" s="74">
        <v>5</v>
      </c>
      <c r="F77" s="75">
        <v>25</v>
      </c>
      <c r="G77" s="75">
        <v>31</v>
      </c>
      <c r="H77" s="75">
        <v>39</v>
      </c>
      <c r="I77" s="706">
        <v>45</v>
      </c>
      <c r="J77" s="75" t="s">
        <v>74</v>
      </c>
      <c r="K77" s="75">
        <v>1</v>
      </c>
      <c r="L77" s="91">
        <v>8</v>
      </c>
      <c r="M77"/>
      <c r="N77"/>
      <c r="O77"/>
      <c r="P77"/>
    </row>
    <row r="78" spans="1:16" ht="15.75" thickBot="1" x14ac:dyDescent="0.3">
      <c r="A78" s="1308"/>
      <c r="B78" s="611">
        <v>71</v>
      </c>
      <c r="C78" s="612">
        <v>41522</v>
      </c>
      <c r="D78" s="225" t="s">
        <v>33</v>
      </c>
      <c r="E78" s="76">
        <v>1</v>
      </c>
      <c r="F78" s="77">
        <v>18</v>
      </c>
      <c r="G78" s="520">
        <v>23</v>
      </c>
      <c r="H78" s="77">
        <v>46</v>
      </c>
      <c r="I78" s="77">
        <v>50</v>
      </c>
      <c r="J78" s="77" t="s">
        <v>74</v>
      </c>
      <c r="K78" s="520">
        <v>3</v>
      </c>
      <c r="L78" s="714">
        <v>9</v>
      </c>
      <c r="M78"/>
      <c r="N78"/>
      <c r="O78"/>
      <c r="P78"/>
    </row>
    <row r="79" spans="1:16" x14ac:dyDescent="0.25">
      <c r="A79" s="1307">
        <v>37</v>
      </c>
      <c r="B79" s="609">
        <v>72</v>
      </c>
      <c r="C79" s="610">
        <v>41526</v>
      </c>
      <c r="D79" s="220" t="s">
        <v>32</v>
      </c>
      <c r="E79" s="726">
        <v>8</v>
      </c>
      <c r="F79" s="75">
        <v>15</v>
      </c>
      <c r="G79" s="75">
        <v>19</v>
      </c>
      <c r="H79" s="75">
        <v>24</v>
      </c>
      <c r="I79" s="75">
        <v>35</v>
      </c>
      <c r="J79" s="75" t="s">
        <v>74</v>
      </c>
      <c r="K79" s="75">
        <v>8</v>
      </c>
      <c r="L79" s="707">
        <v>10</v>
      </c>
      <c r="M79"/>
      <c r="N79"/>
      <c r="O79"/>
      <c r="P79"/>
    </row>
    <row r="80" spans="1:16" ht="15.75" thickBot="1" x14ac:dyDescent="0.3">
      <c r="A80" s="1308"/>
      <c r="B80" s="611">
        <v>73</v>
      </c>
      <c r="C80" s="612">
        <v>41529</v>
      </c>
      <c r="D80" s="225" t="s">
        <v>33</v>
      </c>
      <c r="E80" s="76">
        <v>9</v>
      </c>
      <c r="F80" s="520">
        <v>13</v>
      </c>
      <c r="G80" s="77">
        <v>26</v>
      </c>
      <c r="H80" s="77">
        <v>31</v>
      </c>
      <c r="I80" s="77">
        <v>33</v>
      </c>
      <c r="J80" s="77" t="s">
        <v>74</v>
      </c>
      <c r="K80" s="520">
        <v>7</v>
      </c>
      <c r="L80" s="95">
        <v>11</v>
      </c>
      <c r="M80"/>
      <c r="N80"/>
      <c r="O80"/>
      <c r="P80"/>
    </row>
    <row r="81" spans="1:16" x14ac:dyDescent="0.25">
      <c r="A81" s="1307">
        <v>38</v>
      </c>
      <c r="B81" s="609">
        <v>74</v>
      </c>
      <c r="C81" s="610">
        <v>41533</v>
      </c>
      <c r="D81" s="220" t="s">
        <v>32</v>
      </c>
      <c r="E81" s="74">
        <v>4</v>
      </c>
      <c r="F81" s="75">
        <v>29</v>
      </c>
      <c r="G81" s="75">
        <v>30</v>
      </c>
      <c r="H81" s="75">
        <v>35</v>
      </c>
      <c r="I81" s="75">
        <v>50</v>
      </c>
      <c r="J81" s="75" t="s">
        <v>74</v>
      </c>
      <c r="K81" s="706">
        <v>2</v>
      </c>
      <c r="L81" s="91">
        <v>4</v>
      </c>
      <c r="M81"/>
      <c r="N81"/>
      <c r="O81"/>
      <c r="P81"/>
    </row>
    <row r="82" spans="1:16" ht="15.75" thickBot="1" x14ac:dyDescent="0.3">
      <c r="A82" s="1308"/>
      <c r="B82" s="611">
        <v>75</v>
      </c>
      <c r="C82" s="612">
        <v>41536</v>
      </c>
      <c r="D82" s="225" t="s">
        <v>33</v>
      </c>
      <c r="E82" s="76">
        <v>6</v>
      </c>
      <c r="F82" s="520">
        <v>8</v>
      </c>
      <c r="G82" s="77">
        <v>34</v>
      </c>
      <c r="H82" s="77">
        <v>38</v>
      </c>
      <c r="I82" s="77">
        <v>48</v>
      </c>
      <c r="J82" s="77" t="s">
        <v>74</v>
      </c>
      <c r="K82" s="520">
        <v>3</v>
      </c>
      <c r="L82" s="714">
        <v>9</v>
      </c>
      <c r="M82"/>
      <c r="N82"/>
      <c r="O82"/>
      <c r="P82"/>
    </row>
    <row r="83" spans="1:16" x14ac:dyDescent="0.25">
      <c r="A83" s="1307">
        <v>39</v>
      </c>
      <c r="B83" s="609">
        <v>76</v>
      </c>
      <c r="C83" s="610">
        <v>41540</v>
      </c>
      <c r="D83" s="220" t="s">
        <v>32</v>
      </c>
      <c r="E83" s="726">
        <v>12</v>
      </c>
      <c r="F83" s="706">
        <v>13</v>
      </c>
      <c r="G83" s="75">
        <v>14</v>
      </c>
      <c r="H83" s="75">
        <v>29</v>
      </c>
      <c r="I83" s="75">
        <v>35</v>
      </c>
      <c r="J83" s="75" t="s">
        <v>74</v>
      </c>
      <c r="K83" s="75">
        <v>1</v>
      </c>
      <c r="L83" s="91">
        <v>7</v>
      </c>
      <c r="M83"/>
      <c r="N83"/>
      <c r="O83"/>
      <c r="P83"/>
    </row>
    <row r="84" spans="1:16" ht="15.75" thickBot="1" x14ac:dyDescent="0.3">
      <c r="A84" s="1308"/>
      <c r="B84" s="611">
        <v>77</v>
      </c>
      <c r="C84" s="612">
        <v>41543</v>
      </c>
      <c r="D84" s="225" t="s">
        <v>33</v>
      </c>
      <c r="E84" s="724">
        <v>13</v>
      </c>
      <c r="F84" s="77">
        <v>27</v>
      </c>
      <c r="G84" s="77">
        <v>35</v>
      </c>
      <c r="H84" s="77">
        <v>46</v>
      </c>
      <c r="I84" s="77">
        <v>47</v>
      </c>
      <c r="J84" s="77" t="s">
        <v>74</v>
      </c>
      <c r="K84" s="77">
        <v>1</v>
      </c>
      <c r="L84" s="95">
        <v>2</v>
      </c>
      <c r="M84"/>
      <c r="N84"/>
      <c r="O84"/>
      <c r="P84"/>
    </row>
    <row r="85" spans="1:16" x14ac:dyDescent="0.25">
      <c r="A85" s="1307">
        <v>40</v>
      </c>
      <c r="B85" s="609">
        <v>78</v>
      </c>
      <c r="C85" s="610">
        <v>41547</v>
      </c>
      <c r="D85" s="220" t="s">
        <v>32</v>
      </c>
      <c r="E85" s="74">
        <v>3</v>
      </c>
      <c r="F85" s="706">
        <v>13</v>
      </c>
      <c r="G85" s="75">
        <v>15</v>
      </c>
      <c r="H85" s="75">
        <v>33</v>
      </c>
      <c r="I85" s="75">
        <v>42</v>
      </c>
      <c r="J85" s="75" t="s">
        <v>74</v>
      </c>
      <c r="K85" s="75">
        <v>5</v>
      </c>
      <c r="L85" s="91">
        <v>7</v>
      </c>
      <c r="M85"/>
      <c r="N85"/>
      <c r="O85"/>
      <c r="P85"/>
    </row>
    <row r="86" spans="1:16" ht="15.75" thickBot="1" x14ac:dyDescent="0.3">
      <c r="A86" s="1308"/>
      <c r="B86" s="611">
        <v>79</v>
      </c>
      <c r="C86" s="612">
        <v>41550</v>
      </c>
      <c r="D86" s="225" t="s">
        <v>33</v>
      </c>
      <c r="E86" s="76">
        <v>4</v>
      </c>
      <c r="F86" s="520">
        <v>13</v>
      </c>
      <c r="G86" s="520">
        <v>23</v>
      </c>
      <c r="H86" s="77">
        <v>48</v>
      </c>
      <c r="I86" s="77">
        <v>50</v>
      </c>
      <c r="J86" s="77" t="s">
        <v>74</v>
      </c>
      <c r="K86" s="520">
        <v>5</v>
      </c>
      <c r="L86" s="95">
        <v>10</v>
      </c>
      <c r="M86"/>
      <c r="N86"/>
      <c r="O86"/>
      <c r="P86"/>
    </row>
    <row r="87" spans="1:16" x14ac:dyDescent="0.25">
      <c r="A87" s="1307">
        <v>41</v>
      </c>
      <c r="B87" s="609">
        <v>80</v>
      </c>
      <c r="C87" s="610">
        <v>41554</v>
      </c>
      <c r="D87" s="220" t="s">
        <v>32</v>
      </c>
      <c r="E87" s="74">
        <v>9</v>
      </c>
      <c r="F87" s="75">
        <v>21</v>
      </c>
      <c r="G87" s="75">
        <v>28</v>
      </c>
      <c r="H87" s="75">
        <v>30</v>
      </c>
      <c r="I87" s="75">
        <v>38</v>
      </c>
      <c r="J87" s="75" t="s">
        <v>74</v>
      </c>
      <c r="K87" s="75">
        <v>1</v>
      </c>
      <c r="L87" s="91">
        <v>8</v>
      </c>
      <c r="M87"/>
      <c r="N87"/>
      <c r="O87"/>
      <c r="P87"/>
    </row>
    <row r="88" spans="1:16" ht="15.75" thickBot="1" x14ac:dyDescent="0.3">
      <c r="A88" s="1308"/>
      <c r="B88" s="611">
        <v>81</v>
      </c>
      <c r="C88" s="612">
        <v>41557</v>
      </c>
      <c r="D88" s="225" t="s">
        <v>33</v>
      </c>
      <c r="E88" s="76">
        <v>6</v>
      </c>
      <c r="F88" s="77">
        <v>29</v>
      </c>
      <c r="G88" s="77">
        <v>42</v>
      </c>
      <c r="H88" s="520">
        <v>45</v>
      </c>
      <c r="I88" s="77">
        <v>47</v>
      </c>
      <c r="J88" s="77" t="s">
        <v>74</v>
      </c>
      <c r="K88" s="520">
        <v>9</v>
      </c>
      <c r="L88" s="95">
        <v>10</v>
      </c>
      <c r="M88"/>
      <c r="N88"/>
      <c r="O88"/>
      <c r="P88"/>
    </row>
    <row r="89" spans="1:16" x14ac:dyDescent="0.25">
      <c r="A89" s="1307">
        <v>42</v>
      </c>
      <c r="B89" s="609">
        <v>82</v>
      </c>
      <c r="C89" s="610">
        <v>41561</v>
      </c>
      <c r="D89" s="220" t="s">
        <v>32</v>
      </c>
      <c r="E89" s="74">
        <v>4</v>
      </c>
      <c r="F89" s="75">
        <v>5</v>
      </c>
      <c r="G89" s="706">
        <v>13</v>
      </c>
      <c r="H89" s="706">
        <v>23</v>
      </c>
      <c r="I89" s="75">
        <v>32</v>
      </c>
      <c r="J89" s="75" t="s">
        <v>74</v>
      </c>
      <c r="K89" s="75">
        <v>3</v>
      </c>
      <c r="L89" s="91">
        <v>7</v>
      </c>
      <c r="M89"/>
      <c r="N89"/>
      <c r="O89"/>
      <c r="P89"/>
    </row>
    <row r="90" spans="1:16" ht="15.75" thickBot="1" x14ac:dyDescent="0.3">
      <c r="A90" s="1308"/>
      <c r="B90" s="611">
        <v>83</v>
      </c>
      <c r="C90" s="612">
        <v>41564</v>
      </c>
      <c r="D90" s="225" t="s">
        <v>33</v>
      </c>
      <c r="E90" s="76">
        <v>1</v>
      </c>
      <c r="F90" s="520">
        <v>13</v>
      </c>
      <c r="G90" s="77">
        <v>40</v>
      </c>
      <c r="H90" s="77">
        <v>48</v>
      </c>
      <c r="I90" s="77">
        <v>49</v>
      </c>
      <c r="J90" s="77" t="s">
        <v>74</v>
      </c>
      <c r="K90" s="520">
        <v>8</v>
      </c>
      <c r="L90" s="95">
        <v>10</v>
      </c>
      <c r="M90"/>
      <c r="N90"/>
      <c r="O90"/>
      <c r="P90"/>
    </row>
    <row r="91" spans="1:16" x14ac:dyDescent="0.25">
      <c r="A91" s="1307">
        <v>43</v>
      </c>
      <c r="B91" s="609">
        <v>84</v>
      </c>
      <c r="C91" s="610">
        <v>41568</v>
      </c>
      <c r="D91" s="220" t="s">
        <v>32</v>
      </c>
      <c r="E91" s="74">
        <v>20</v>
      </c>
      <c r="F91" s="75">
        <v>21</v>
      </c>
      <c r="G91" s="75">
        <v>27</v>
      </c>
      <c r="H91" s="75">
        <v>33</v>
      </c>
      <c r="I91" s="75">
        <v>40</v>
      </c>
      <c r="J91" s="75" t="s">
        <v>74</v>
      </c>
      <c r="K91" s="75">
        <v>3</v>
      </c>
      <c r="L91" s="707">
        <v>10</v>
      </c>
      <c r="M91"/>
      <c r="N91"/>
      <c r="O91"/>
      <c r="P91"/>
    </row>
    <row r="92" spans="1:16" ht="15.75" thickBot="1" x14ac:dyDescent="0.3">
      <c r="A92" s="1308"/>
      <c r="B92" s="611">
        <v>85</v>
      </c>
      <c r="C92" s="612">
        <v>41571</v>
      </c>
      <c r="D92" s="225" t="s">
        <v>33</v>
      </c>
      <c r="E92" s="76">
        <v>3</v>
      </c>
      <c r="F92" s="77">
        <v>9</v>
      </c>
      <c r="G92" s="77">
        <v>20</v>
      </c>
      <c r="H92" s="77">
        <v>30</v>
      </c>
      <c r="I92" s="77">
        <v>42</v>
      </c>
      <c r="J92" s="77" t="s">
        <v>74</v>
      </c>
      <c r="K92" s="77">
        <v>1</v>
      </c>
      <c r="L92" s="95">
        <v>6</v>
      </c>
      <c r="M92"/>
      <c r="N92"/>
      <c r="O92"/>
      <c r="P92"/>
    </row>
    <row r="93" spans="1:16" x14ac:dyDescent="0.25">
      <c r="A93" s="1307">
        <v>44</v>
      </c>
      <c r="B93" s="609">
        <v>86</v>
      </c>
      <c r="C93" s="610">
        <v>41575</v>
      </c>
      <c r="D93" s="220" t="s">
        <v>32</v>
      </c>
      <c r="E93" s="74">
        <v>10</v>
      </c>
      <c r="F93" s="75">
        <v>15</v>
      </c>
      <c r="G93" s="75">
        <v>17</v>
      </c>
      <c r="H93" s="75">
        <v>40</v>
      </c>
      <c r="I93" s="706">
        <v>45</v>
      </c>
      <c r="J93" s="75" t="s">
        <v>74</v>
      </c>
      <c r="K93" s="75">
        <v>1</v>
      </c>
      <c r="L93" s="707">
        <v>2</v>
      </c>
      <c r="M93"/>
      <c r="N93"/>
      <c r="O93"/>
      <c r="P93"/>
    </row>
    <row r="94" spans="1:16" ht="15.75" thickBot="1" x14ac:dyDescent="0.3">
      <c r="A94" s="1308"/>
      <c r="B94" s="611">
        <v>87</v>
      </c>
      <c r="C94" s="612">
        <v>41578</v>
      </c>
      <c r="D94" s="225" t="s">
        <v>33</v>
      </c>
      <c r="E94" s="76">
        <v>10</v>
      </c>
      <c r="F94" s="520">
        <v>13</v>
      </c>
      <c r="G94" s="77">
        <v>20</v>
      </c>
      <c r="H94" s="77">
        <v>33</v>
      </c>
      <c r="I94" s="77">
        <v>41</v>
      </c>
      <c r="J94" s="77" t="s">
        <v>74</v>
      </c>
      <c r="K94" s="520">
        <v>3</v>
      </c>
      <c r="L94" s="714">
        <v>9</v>
      </c>
      <c r="M94"/>
      <c r="N94"/>
      <c r="O94"/>
      <c r="P94"/>
    </row>
    <row r="95" spans="1:16" x14ac:dyDescent="0.25">
      <c r="A95" s="1307">
        <v>45</v>
      </c>
      <c r="B95" s="609">
        <v>88</v>
      </c>
      <c r="C95" s="610">
        <v>41582</v>
      </c>
      <c r="D95" s="220" t="s">
        <v>32</v>
      </c>
      <c r="E95" s="74">
        <v>1</v>
      </c>
      <c r="F95" s="75">
        <v>6</v>
      </c>
      <c r="G95" s="706">
        <v>13</v>
      </c>
      <c r="H95" s="75">
        <v>17</v>
      </c>
      <c r="I95" s="75">
        <v>26</v>
      </c>
      <c r="J95" s="75" t="s">
        <v>74</v>
      </c>
      <c r="K95" s="75">
        <v>3</v>
      </c>
      <c r="L95" s="91">
        <v>5</v>
      </c>
      <c r="M95"/>
      <c r="N95"/>
      <c r="O95"/>
      <c r="P95"/>
    </row>
    <row r="96" spans="1:16" ht="15.75" thickBot="1" x14ac:dyDescent="0.3">
      <c r="A96" s="1308"/>
      <c r="B96" s="611">
        <v>89</v>
      </c>
      <c r="C96" s="612">
        <v>41585</v>
      </c>
      <c r="D96" s="225" t="s">
        <v>33</v>
      </c>
      <c r="E96" s="724">
        <v>13</v>
      </c>
      <c r="F96" s="77">
        <v>25</v>
      </c>
      <c r="G96" s="77">
        <v>32</v>
      </c>
      <c r="H96" s="77">
        <v>38</v>
      </c>
      <c r="I96" s="77">
        <v>46</v>
      </c>
      <c r="J96" s="77" t="s">
        <v>74</v>
      </c>
      <c r="K96" s="77">
        <v>1</v>
      </c>
      <c r="L96" s="95">
        <v>10</v>
      </c>
      <c r="M96"/>
      <c r="N96"/>
      <c r="O96"/>
      <c r="P96"/>
    </row>
    <row r="97" spans="1:16" x14ac:dyDescent="0.25">
      <c r="A97" s="1307">
        <v>46</v>
      </c>
      <c r="B97" s="609">
        <v>90</v>
      </c>
      <c r="C97" s="610">
        <v>41589</v>
      </c>
      <c r="D97" s="220" t="s">
        <v>32</v>
      </c>
      <c r="E97" s="74">
        <v>2</v>
      </c>
      <c r="F97" s="75">
        <v>14</v>
      </c>
      <c r="G97" s="75">
        <v>21</v>
      </c>
      <c r="H97" s="75">
        <v>36</v>
      </c>
      <c r="I97" s="75">
        <v>46</v>
      </c>
      <c r="J97" s="75" t="s">
        <v>74</v>
      </c>
      <c r="K97" s="75">
        <v>7</v>
      </c>
      <c r="L97" s="91">
        <v>11</v>
      </c>
      <c r="M97"/>
      <c r="N97"/>
      <c r="O97"/>
      <c r="P97"/>
    </row>
    <row r="98" spans="1:16" ht="15.75" thickBot="1" x14ac:dyDescent="0.3">
      <c r="A98" s="1308"/>
      <c r="B98" s="611">
        <v>91</v>
      </c>
      <c r="C98" s="612">
        <v>41592</v>
      </c>
      <c r="D98" s="225" t="s">
        <v>33</v>
      </c>
      <c r="E98" s="76">
        <v>17</v>
      </c>
      <c r="F98" s="77">
        <v>32</v>
      </c>
      <c r="G98" s="77">
        <v>36</v>
      </c>
      <c r="H98" s="77">
        <v>38</v>
      </c>
      <c r="I98" s="77">
        <v>48</v>
      </c>
      <c r="J98" s="77" t="s">
        <v>74</v>
      </c>
      <c r="K98" s="520">
        <v>5</v>
      </c>
      <c r="L98" s="714">
        <v>8</v>
      </c>
      <c r="M98"/>
      <c r="N98"/>
      <c r="O98"/>
      <c r="P98"/>
    </row>
    <row r="99" spans="1:16" x14ac:dyDescent="0.25">
      <c r="A99" s="1307">
        <v>47</v>
      </c>
      <c r="B99" s="609">
        <v>92</v>
      </c>
      <c r="C99" s="610">
        <v>41596</v>
      </c>
      <c r="D99" s="220" t="s">
        <v>32</v>
      </c>
      <c r="E99" s="74">
        <v>2</v>
      </c>
      <c r="F99" s="75">
        <v>3</v>
      </c>
      <c r="G99" s="75">
        <v>17</v>
      </c>
      <c r="H99" s="75">
        <v>36</v>
      </c>
      <c r="I99" s="75">
        <v>38</v>
      </c>
      <c r="J99" s="75" t="s">
        <v>74</v>
      </c>
      <c r="K99" s="75">
        <v>4</v>
      </c>
      <c r="L99" s="91">
        <v>11</v>
      </c>
      <c r="M99"/>
      <c r="N99"/>
      <c r="O99"/>
      <c r="P99"/>
    </row>
    <row r="100" spans="1:16" ht="15.75" thickBot="1" x14ac:dyDescent="0.3">
      <c r="A100" s="1308"/>
      <c r="B100" s="611">
        <v>93</v>
      </c>
      <c r="C100" s="612">
        <v>41599</v>
      </c>
      <c r="D100" s="225" t="s">
        <v>33</v>
      </c>
      <c r="E100" s="76">
        <v>4</v>
      </c>
      <c r="F100" s="77">
        <v>7</v>
      </c>
      <c r="G100" s="77">
        <v>28</v>
      </c>
      <c r="H100" s="77">
        <v>32</v>
      </c>
      <c r="I100" s="77">
        <v>37</v>
      </c>
      <c r="J100" s="77" t="s">
        <v>74</v>
      </c>
      <c r="K100" s="520">
        <v>5</v>
      </c>
      <c r="L100" s="95">
        <v>10</v>
      </c>
      <c r="M100"/>
      <c r="N100"/>
      <c r="O100"/>
      <c r="P100"/>
    </row>
    <row r="101" spans="1:16" x14ac:dyDescent="0.25">
      <c r="A101" s="1307">
        <v>48</v>
      </c>
      <c r="B101" s="609">
        <v>94</v>
      </c>
      <c r="C101" s="610">
        <v>41603</v>
      </c>
      <c r="D101" s="220" t="s">
        <v>32</v>
      </c>
      <c r="E101" s="74">
        <v>3</v>
      </c>
      <c r="F101" s="75">
        <v>7</v>
      </c>
      <c r="G101" s="75">
        <v>25</v>
      </c>
      <c r="H101" s="75">
        <v>32</v>
      </c>
      <c r="I101" s="75">
        <v>36</v>
      </c>
      <c r="J101" s="75" t="s">
        <v>74</v>
      </c>
      <c r="K101" s="75">
        <v>1</v>
      </c>
      <c r="L101" s="707">
        <v>6</v>
      </c>
      <c r="M101"/>
      <c r="N101"/>
      <c r="O101"/>
      <c r="P101"/>
    </row>
    <row r="102" spans="1:16" ht="15.75" thickBot="1" x14ac:dyDescent="0.3">
      <c r="A102" s="1308"/>
      <c r="B102" s="611">
        <v>95</v>
      </c>
      <c r="C102" s="612">
        <v>41606</v>
      </c>
      <c r="D102" s="225" t="s">
        <v>33</v>
      </c>
      <c r="E102" s="76">
        <v>6</v>
      </c>
      <c r="F102" s="77">
        <v>10</v>
      </c>
      <c r="G102" s="77">
        <v>15</v>
      </c>
      <c r="H102" s="520">
        <v>23</v>
      </c>
      <c r="I102" s="77">
        <v>41</v>
      </c>
      <c r="J102" s="77" t="s">
        <v>74</v>
      </c>
      <c r="K102" s="520">
        <v>4</v>
      </c>
      <c r="L102" s="95">
        <v>10</v>
      </c>
      <c r="M102"/>
      <c r="N102"/>
      <c r="O102"/>
      <c r="P102"/>
    </row>
    <row r="103" spans="1:16" x14ac:dyDescent="0.25">
      <c r="A103" s="1307">
        <v>49</v>
      </c>
      <c r="B103" s="609">
        <v>96</v>
      </c>
      <c r="C103" s="610">
        <v>41610</v>
      </c>
      <c r="D103" s="220" t="s">
        <v>32</v>
      </c>
      <c r="E103" s="74">
        <v>3</v>
      </c>
      <c r="F103" s="75">
        <v>15</v>
      </c>
      <c r="G103" s="75">
        <v>25</v>
      </c>
      <c r="H103" s="75">
        <v>44</v>
      </c>
      <c r="I103" s="75">
        <v>49</v>
      </c>
      <c r="J103" s="75" t="s">
        <v>74</v>
      </c>
      <c r="K103" s="75">
        <v>1</v>
      </c>
      <c r="L103" s="91">
        <v>9</v>
      </c>
      <c r="M103"/>
      <c r="N103"/>
      <c r="O103"/>
      <c r="P103"/>
    </row>
    <row r="104" spans="1:16" ht="15.75" thickBot="1" x14ac:dyDescent="0.3">
      <c r="A104" s="1308"/>
      <c r="B104" s="611">
        <v>97</v>
      </c>
      <c r="C104" s="612">
        <v>41613</v>
      </c>
      <c r="D104" s="225" t="s">
        <v>33</v>
      </c>
      <c r="E104" s="76">
        <v>5</v>
      </c>
      <c r="F104" s="520">
        <v>8</v>
      </c>
      <c r="G104" s="77">
        <v>37</v>
      </c>
      <c r="H104" s="77">
        <v>47</v>
      </c>
      <c r="I104" s="77">
        <v>48</v>
      </c>
      <c r="J104" s="77" t="s">
        <v>74</v>
      </c>
      <c r="K104" s="77">
        <v>2</v>
      </c>
      <c r="L104" s="714">
        <v>3</v>
      </c>
      <c r="M104"/>
      <c r="N104"/>
      <c r="O104"/>
      <c r="P104"/>
    </row>
    <row r="105" spans="1:16" x14ac:dyDescent="0.25">
      <c r="A105" s="1307">
        <v>50</v>
      </c>
      <c r="B105" s="609">
        <v>98</v>
      </c>
      <c r="C105" s="610">
        <v>41617</v>
      </c>
      <c r="D105" s="220" t="s">
        <v>32</v>
      </c>
      <c r="E105" s="74">
        <v>1</v>
      </c>
      <c r="F105" s="75">
        <v>3</v>
      </c>
      <c r="G105" s="75">
        <v>31</v>
      </c>
      <c r="H105" s="75">
        <v>42</v>
      </c>
      <c r="I105" s="75">
        <v>46</v>
      </c>
      <c r="J105" s="75" t="s">
        <v>74</v>
      </c>
      <c r="K105" s="75">
        <v>4</v>
      </c>
      <c r="L105" s="91">
        <v>11</v>
      </c>
      <c r="M105"/>
      <c r="N105"/>
      <c r="O105"/>
      <c r="P105"/>
    </row>
    <row r="106" spans="1:16" ht="15.75" thickBot="1" x14ac:dyDescent="0.3">
      <c r="A106" s="1308"/>
      <c r="B106" s="611">
        <v>99</v>
      </c>
      <c r="C106" s="612">
        <v>41620</v>
      </c>
      <c r="D106" s="225" t="s">
        <v>33</v>
      </c>
      <c r="E106" s="76">
        <v>2</v>
      </c>
      <c r="F106" s="77">
        <v>15</v>
      </c>
      <c r="G106" s="77">
        <v>28</v>
      </c>
      <c r="H106" s="77">
        <v>31</v>
      </c>
      <c r="I106" s="77">
        <v>37</v>
      </c>
      <c r="J106" s="77" t="s">
        <v>74</v>
      </c>
      <c r="K106" s="520">
        <v>4</v>
      </c>
      <c r="L106" s="95">
        <v>6</v>
      </c>
      <c r="M106"/>
      <c r="N106"/>
      <c r="O106"/>
      <c r="P106"/>
    </row>
    <row r="107" spans="1:16" x14ac:dyDescent="0.25">
      <c r="A107" s="1307">
        <v>51</v>
      </c>
      <c r="B107" s="609">
        <v>100</v>
      </c>
      <c r="C107" s="610">
        <v>41624</v>
      </c>
      <c r="D107" s="220" t="s">
        <v>32</v>
      </c>
      <c r="E107" s="74">
        <v>3</v>
      </c>
      <c r="F107" s="75">
        <v>7</v>
      </c>
      <c r="G107" s="706">
        <v>12</v>
      </c>
      <c r="H107" s="706">
        <v>13</v>
      </c>
      <c r="I107" s="75">
        <v>25</v>
      </c>
      <c r="J107" s="75" t="s">
        <v>74</v>
      </c>
      <c r="K107" s="75">
        <v>5</v>
      </c>
      <c r="L107" s="91">
        <v>8</v>
      </c>
      <c r="M107"/>
      <c r="N107"/>
      <c r="O107"/>
      <c r="P107"/>
    </row>
    <row r="108" spans="1:16" ht="15.75" thickBot="1" x14ac:dyDescent="0.3">
      <c r="A108" s="1308"/>
      <c r="B108" s="611">
        <v>101</v>
      </c>
      <c r="C108" s="612">
        <v>41627</v>
      </c>
      <c r="D108" s="225" t="s">
        <v>33</v>
      </c>
      <c r="E108" s="724">
        <v>23</v>
      </c>
      <c r="F108" s="77">
        <v>29</v>
      </c>
      <c r="G108" s="77">
        <v>31</v>
      </c>
      <c r="H108" s="77">
        <v>39</v>
      </c>
      <c r="I108" s="77">
        <v>44</v>
      </c>
      <c r="J108" s="77" t="s">
        <v>74</v>
      </c>
      <c r="K108" s="520">
        <v>5</v>
      </c>
      <c r="L108" s="714">
        <v>8</v>
      </c>
      <c r="M108"/>
      <c r="N108"/>
      <c r="O108"/>
      <c r="P108"/>
    </row>
    <row r="109" spans="1:16" x14ac:dyDescent="0.25">
      <c r="A109" s="1307">
        <v>52</v>
      </c>
      <c r="B109" s="609">
        <v>102</v>
      </c>
      <c r="C109" s="610">
        <v>41631</v>
      </c>
      <c r="D109" s="220" t="s">
        <v>32</v>
      </c>
      <c r="E109" s="726">
        <v>8</v>
      </c>
      <c r="F109" s="75">
        <v>9</v>
      </c>
      <c r="G109" s="75">
        <v>19</v>
      </c>
      <c r="H109" s="75">
        <v>25</v>
      </c>
      <c r="I109" s="75">
        <v>49</v>
      </c>
      <c r="J109" s="75" t="s">
        <v>74</v>
      </c>
      <c r="K109" s="706">
        <v>2</v>
      </c>
      <c r="L109" s="707">
        <v>10</v>
      </c>
      <c r="M109"/>
      <c r="N109"/>
      <c r="O109"/>
      <c r="P109"/>
    </row>
    <row r="110" spans="1:16" ht="15.75" thickBot="1" x14ac:dyDescent="0.3">
      <c r="A110" s="1309"/>
      <c r="B110" s="613">
        <v>103</v>
      </c>
      <c r="C110" s="612">
        <v>41634</v>
      </c>
      <c r="D110" s="605" t="s">
        <v>33</v>
      </c>
      <c r="E110" s="82">
        <v>17</v>
      </c>
      <c r="F110" s="83">
        <v>26</v>
      </c>
      <c r="G110" s="83">
        <v>27</v>
      </c>
      <c r="H110" s="838">
        <v>45</v>
      </c>
      <c r="I110" s="83">
        <v>49</v>
      </c>
      <c r="J110" s="83" t="s">
        <v>74</v>
      </c>
      <c r="K110" s="83">
        <v>2</v>
      </c>
      <c r="L110" s="837">
        <v>3</v>
      </c>
      <c r="M110"/>
      <c r="N110"/>
      <c r="O110"/>
      <c r="P110"/>
    </row>
    <row r="111" spans="1:16" ht="15.75" thickBot="1" x14ac:dyDescent="0.3">
      <c r="A111" s="458">
        <v>53</v>
      </c>
      <c r="B111" s="614">
        <v>104</v>
      </c>
      <c r="C111" s="521">
        <v>41638</v>
      </c>
      <c r="D111" s="475" t="s">
        <v>32</v>
      </c>
      <c r="E111" s="608">
        <v>6</v>
      </c>
      <c r="F111" s="476">
        <v>18</v>
      </c>
      <c r="G111" s="476">
        <v>39</v>
      </c>
      <c r="H111" s="476">
        <v>44</v>
      </c>
      <c r="I111" s="476">
        <v>50</v>
      </c>
      <c r="J111" s="476" t="s">
        <v>74</v>
      </c>
      <c r="K111" s="476">
        <v>8</v>
      </c>
      <c r="L111" s="477">
        <v>11</v>
      </c>
      <c r="M111"/>
      <c r="N111"/>
      <c r="O111"/>
      <c r="P111"/>
    </row>
    <row r="112" spans="1:16" x14ac:dyDescent="0.25">
      <c r="A112" s="6"/>
      <c r="B112" s="6"/>
      <c r="C112" s="6"/>
      <c r="D112" s="6"/>
      <c r="E112"/>
      <c r="F112"/>
      <c r="G112"/>
      <c r="H112"/>
      <c r="I112"/>
      <c r="J112"/>
      <c r="K112"/>
      <c r="L112"/>
      <c r="M112"/>
      <c r="N112"/>
      <c r="O112"/>
      <c r="P112"/>
    </row>
    <row r="113" customFormat="1" x14ac:dyDescent="0.25"/>
  </sheetData>
  <mergeCells count="54">
    <mergeCell ref="A59:A60"/>
    <mergeCell ref="A105:A106"/>
    <mergeCell ref="A107:A108"/>
    <mergeCell ref="A73:A74"/>
    <mergeCell ref="A75:A76"/>
    <mergeCell ref="A77:A78"/>
    <mergeCell ref="A79:A80"/>
    <mergeCell ref="A55:A56"/>
    <mergeCell ref="A47:A48"/>
    <mergeCell ref="A109:A110"/>
    <mergeCell ref="A81:A82"/>
    <mergeCell ref="A83:A84"/>
    <mergeCell ref="A85:A86"/>
    <mergeCell ref="A87:A88"/>
    <mergeCell ref="A89:A90"/>
    <mergeCell ref="A91:A92"/>
    <mergeCell ref="A99:A100"/>
    <mergeCell ref="A101:A102"/>
    <mergeCell ref="A103:A104"/>
    <mergeCell ref="A97:A98"/>
    <mergeCell ref="A93:A94"/>
    <mergeCell ref="A95:A96"/>
    <mergeCell ref="A57:A58"/>
    <mergeCell ref="A33:A34"/>
    <mergeCell ref="A69:A70"/>
    <mergeCell ref="A71:A72"/>
    <mergeCell ref="A49:A50"/>
    <mergeCell ref="A51:A52"/>
    <mergeCell ref="A53:A54"/>
    <mergeCell ref="A67:A68"/>
    <mergeCell ref="A61:A62"/>
    <mergeCell ref="A63:A64"/>
    <mergeCell ref="A65:A66"/>
    <mergeCell ref="A35:A36"/>
    <mergeCell ref="A37:A38"/>
    <mergeCell ref="A39:A40"/>
    <mergeCell ref="A41:A42"/>
    <mergeCell ref="A43:A44"/>
    <mergeCell ref="A45:A46"/>
    <mergeCell ref="K1:Q1"/>
    <mergeCell ref="E7:L7"/>
    <mergeCell ref="A27:A28"/>
    <mergeCell ref="A29:A30"/>
    <mergeCell ref="A31:A32"/>
    <mergeCell ref="D1:I1"/>
    <mergeCell ref="A19:A20"/>
    <mergeCell ref="A21:A22"/>
    <mergeCell ref="A23:A24"/>
    <mergeCell ref="A25:A26"/>
    <mergeCell ref="A9:A10"/>
    <mergeCell ref="A11:A12"/>
    <mergeCell ref="A13:A14"/>
    <mergeCell ref="A15:A16"/>
    <mergeCell ref="A17:A18"/>
  </mergeCells>
  <conditionalFormatting sqref="E8:E111">
    <cfRule type="cellIs" dxfId="82" priority="1" stopIfTrue="1" operator="equal">
      <formula>$D$1</formula>
    </cfRule>
  </conditionalFormatting>
  <pageMargins left="0.75" right="0.75" top="1" bottom="1" header="0" footer="0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CQ42"/>
  <sheetViews>
    <sheetView topLeftCell="A2" workbookViewId="0">
      <selection activeCell="H32" sqref="H32:K32"/>
    </sheetView>
  </sheetViews>
  <sheetFormatPr defaultColWidth="11.42578125" defaultRowHeight="15" x14ac:dyDescent="0.25"/>
  <cols>
    <col min="1" max="1" width="25.42578125" style="1" customWidth="1"/>
    <col min="2" max="10" width="3.140625" style="1" customWidth="1"/>
    <col min="11" max="11" width="3.42578125" style="1" bestFit="1" customWidth="1"/>
    <col min="12" max="13" width="3.140625" style="1" customWidth="1"/>
    <col min="14" max="14" width="3.42578125" style="1" customWidth="1"/>
    <col min="15" max="27" width="3.140625" style="1" customWidth="1"/>
    <col min="28" max="28" width="3.42578125" style="1" customWidth="1"/>
    <col min="29" max="29" width="3.42578125" style="1" bestFit="1" customWidth="1"/>
    <col min="30" max="30" width="3.42578125" style="1" customWidth="1"/>
    <col min="31" max="40" width="3.140625" style="1" customWidth="1"/>
    <col min="41" max="41" width="3.42578125" style="1" bestFit="1" customWidth="1"/>
    <col min="42" max="42" width="3.42578125" style="1" customWidth="1"/>
    <col min="43" max="54" width="3.140625" style="1" customWidth="1"/>
    <col min="55" max="55" width="3.42578125" style="1" bestFit="1" customWidth="1"/>
    <col min="56" max="56" width="3.42578125" style="1" customWidth="1"/>
    <col min="57" max="57" width="3.42578125" style="1" bestFit="1" customWidth="1"/>
    <col min="58" max="58" width="3.42578125" style="1" customWidth="1"/>
    <col min="59" max="85" width="3.140625" style="1" customWidth="1"/>
    <col min="86" max="86" width="10.42578125" style="1" customWidth="1"/>
    <col min="87" max="87" width="4.42578125" style="1" bestFit="1" customWidth="1"/>
    <col min="88" max="88" width="10" style="1" customWidth="1"/>
    <col min="89" max="89" width="3.5703125" style="1" customWidth="1"/>
    <col min="90" max="90" width="11.42578125" style="1" customWidth="1"/>
    <col min="91" max="92" width="10.42578125" style="1" customWidth="1"/>
    <col min="94" max="256" width="11.42578125" style="1"/>
    <col min="257" max="257" width="25.42578125" style="1" customWidth="1"/>
    <col min="258" max="266" width="3.140625" style="1" customWidth="1"/>
    <col min="267" max="267" width="3.42578125" style="1" bestFit="1" customWidth="1"/>
    <col min="268" max="269" width="3.140625" style="1" customWidth="1"/>
    <col min="270" max="270" width="3.42578125" style="1" customWidth="1"/>
    <col min="271" max="284" width="3.140625" style="1" customWidth="1"/>
    <col min="285" max="285" width="3.42578125" style="1" bestFit="1" customWidth="1"/>
    <col min="286" max="286" width="3.42578125" style="1" customWidth="1"/>
    <col min="287" max="296" width="3.140625" style="1" customWidth="1"/>
    <col min="297" max="297" width="3.42578125" style="1" bestFit="1" customWidth="1"/>
    <col min="298" max="298" width="3.42578125" style="1" customWidth="1"/>
    <col min="299" max="310" width="3.140625" style="1" customWidth="1"/>
    <col min="311" max="311" width="3.42578125" style="1" bestFit="1" customWidth="1"/>
    <col min="312" max="312" width="3.42578125" style="1" customWidth="1"/>
    <col min="313" max="313" width="3.42578125" style="1" bestFit="1" customWidth="1"/>
    <col min="314" max="314" width="3.42578125" style="1" customWidth="1"/>
    <col min="315" max="341" width="3.140625" style="1" customWidth="1"/>
    <col min="342" max="342" width="10.42578125" style="1" customWidth="1"/>
    <col min="343" max="343" width="4.42578125" style="1" bestFit="1" customWidth="1"/>
    <col min="344" max="344" width="10" style="1" customWidth="1"/>
    <col min="345" max="345" width="3.5703125" style="1" customWidth="1"/>
    <col min="346" max="346" width="11.42578125" style="1" customWidth="1"/>
    <col min="347" max="348" width="10.42578125" style="1" customWidth="1"/>
    <col min="349" max="512" width="11.42578125" style="1"/>
    <col min="513" max="513" width="25.42578125" style="1" customWidth="1"/>
    <col min="514" max="522" width="3.140625" style="1" customWidth="1"/>
    <col min="523" max="523" width="3.42578125" style="1" bestFit="1" customWidth="1"/>
    <col min="524" max="525" width="3.140625" style="1" customWidth="1"/>
    <col min="526" max="526" width="3.42578125" style="1" customWidth="1"/>
    <col min="527" max="540" width="3.140625" style="1" customWidth="1"/>
    <col min="541" max="541" width="3.42578125" style="1" bestFit="1" customWidth="1"/>
    <col min="542" max="542" width="3.42578125" style="1" customWidth="1"/>
    <col min="543" max="552" width="3.140625" style="1" customWidth="1"/>
    <col min="553" max="553" width="3.42578125" style="1" bestFit="1" customWidth="1"/>
    <col min="554" max="554" width="3.42578125" style="1" customWidth="1"/>
    <col min="555" max="566" width="3.140625" style="1" customWidth="1"/>
    <col min="567" max="567" width="3.42578125" style="1" bestFit="1" customWidth="1"/>
    <col min="568" max="568" width="3.42578125" style="1" customWidth="1"/>
    <col min="569" max="569" width="3.42578125" style="1" bestFit="1" customWidth="1"/>
    <col min="570" max="570" width="3.42578125" style="1" customWidth="1"/>
    <col min="571" max="597" width="3.140625" style="1" customWidth="1"/>
    <col min="598" max="598" width="10.42578125" style="1" customWidth="1"/>
    <col min="599" max="599" width="4.42578125" style="1" bestFit="1" customWidth="1"/>
    <col min="600" max="600" width="10" style="1" customWidth="1"/>
    <col min="601" max="601" width="3.5703125" style="1" customWidth="1"/>
    <col min="602" max="602" width="11.42578125" style="1" customWidth="1"/>
    <col min="603" max="604" width="10.42578125" style="1" customWidth="1"/>
    <col min="605" max="768" width="11.42578125" style="1"/>
    <col min="769" max="769" width="25.42578125" style="1" customWidth="1"/>
    <col min="770" max="778" width="3.140625" style="1" customWidth="1"/>
    <col min="779" max="779" width="3.42578125" style="1" bestFit="1" customWidth="1"/>
    <col min="780" max="781" width="3.140625" style="1" customWidth="1"/>
    <col min="782" max="782" width="3.42578125" style="1" customWidth="1"/>
    <col min="783" max="796" width="3.140625" style="1" customWidth="1"/>
    <col min="797" max="797" width="3.42578125" style="1" bestFit="1" customWidth="1"/>
    <col min="798" max="798" width="3.42578125" style="1" customWidth="1"/>
    <col min="799" max="808" width="3.140625" style="1" customWidth="1"/>
    <col min="809" max="809" width="3.42578125" style="1" bestFit="1" customWidth="1"/>
    <col min="810" max="810" width="3.42578125" style="1" customWidth="1"/>
    <col min="811" max="822" width="3.140625" style="1" customWidth="1"/>
    <col min="823" max="823" width="3.42578125" style="1" bestFit="1" customWidth="1"/>
    <col min="824" max="824" width="3.42578125" style="1" customWidth="1"/>
    <col min="825" max="825" width="3.42578125" style="1" bestFit="1" customWidth="1"/>
    <col min="826" max="826" width="3.42578125" style="1" customWidth="1"/>
    <col min="827" max="853" width="3.140625" style="1" customWidth="1"/>
    <col min="854" max="854" width="10.42578125" style="1" customWidth="1"/>
    <col min="855" max="855" width="4.42578125" style="1" bestFit="1" customWidth="1"/>
    <col min="856" max="856" width="10" style="1" customWidth="1"/>
    <col min="857" max="857" width="3.5703125" style="1" customWidth="1"/>
    <col min="858" max="858" width="11.42578125" style="1" customWidth="1"/>
    <col min="859" max="860" width="10.42578125" style="1" customWidth="1"/>
    <col min="861" max="1024" width="11.42578125" style="1"/>
    <col min="1025" max="1025" width="25.42578125" style="1" customWidth="1"/>
    <col min="1026" max="1034" width="3.140625" style="1" customWidth="1"/>
    <col min="1035" max="1035" width="3.42578125" style="1" bestFit="1" customWidth="1"/>
    <col min="1036" max="1037" width="3.140625" style="1" customWidth="1"/>
    <col min="1038" max="1038" width="3.42578125" style="1" customWidth="1"/>
    <col min="1039" max="1052" width="3.140625" style="1" customWidth="1"/>
    <col min="1053" max="1053" width="3.42578125" style="1" bestFit="1" customWidth="1"/>
    <col min="1054" max="1054" width="3.42578125" style="1" customWidth="1"/>
    <col min="1055" max="1064" width="3.140625" style="1" customWidth="1"/>
    <col min="1065" max="1065" width="3.42578125" style="1" bestFit="1" customWidth="1"/>
    <col min="1066" max="1066" width="3.42578125" style="1" customWidth="1"/>
    <col min="1067" max="1078" width="3.140625" style="1" customWidth="1"/>
    <col min="1079" max="1079" width="3.42578125" style="1" bestFit="1" customWidth="1"/>
    <col min="1080" max="1080" width="3.42578125" style="1" customWidth="1"/>
    <col min="1081" max="1081" width="3.42578125" style="1" bestFit="1" customWidth="1"/>
    <col min="1082" max="1082" width="3.42578125" style="1" customWidth="1"/>
    <col min="1083" max="1109" width="3.140625" style="1" customWidth="1"/>
    <col min="1110" max="1110" width="10.42578125" style="1" customWidth="1"/>
    <col min="1111" max="1111" width="4.42578125" style="1" bestFit="1" customWidth="1"/>
    <col min="1112" max="1112" width="10" style="1" customWidth="1"/>
    <col min="1113" max="1113" width="3.5703125" style="1" customWidth="1"/>
    <col min="1114" max="1114" width="11.42578125" style="1" customWidth="1"/>
    <col min="1115" max="1116" width="10.42578125" style="1" customWidth="1"/>
    <col min="1117" max="1280" width="11.42578125" style="1"/>
    <col min="1281" max="1281" width="25.42578125" style="1" customWidth="1"/>
    <col min="1282" max="1290" width="3.140625" style="1" customWidth="1"/>
    <col min="1291" max="1291" width="3.42578125" style="1" bestFit="1" customWidth="1"/>
    <col min="1292" max="1293" width="3.140625" style="1" customWidth="1"/>
    <col min="1294" max="1294" width="3.42578125" style="1" customWidth="1"/>
    <col min="1295" max="1308" width="3.140625" style="1" customWidth="1"/>
    <col min="1309" max="1309" width="3.42578125" style="1" bestFit="1" customWidth="1"/>
    <col min="1310" max="1310" width="3.42578125" style="1" customWidth="1"/>
    <col min="1311" max="1320" width="3.140625" style="1" customWidth="1"/>
    <col min="1321" max="1321" width="3.42578125" style="1" bestFit="1" customWidth="1"/>
    <col min="1322" max="1322" width="3.42578125" style="1" customWidth="1"/>
    <col min="1323" max="1334" width="3.140625" style="1" customWidth="1"/>
    <col min="1335" max="1335" width="3.42578125" style="1" bestFit="1" customWidth="1"/>
    <col min="1336" max="1336" width="3.42578125" style="1" customWidth="1"/>
    <col min="1337" max="1337" width="3.42578125" style="1" bestFit="1" customWidth="1"/>
    <col min="1338" max="1338" width="3.42578125" style="1" customWidth="1"/>
    <col min="1339" max="1365" width="3.140625" style="1" customWidth="1"/>
    <col min="1366" max="1366" width="10.42578125" style="1" customWidth="1"/>
    <col min="1367" max="1367" width="4.42578125" style="1" bestFit="1" customWidth="1"/>
    <col min="1368" max="1368" width="10" style="1" customWidth="1"/>
    <col min="1369" max="1369" width="3.5703125" style="1" customWidth="1"/>
    <col min="1370" max="1370" width="11.42578125" style="1" customWidth="1"/>
    <col min="1371" max="1372" width="10.42578125" style="1" customWidth="1"/>
    <col min="1373" max="1536" width="11.42578125" style="1"/>
    <col min="1537" max="1537" width="25.42578125" style="1" customWidth="1"/>
    <col min="1538" max="1546" width="3.140625" style="1" customWidth="1"/>
    <col min="1547" max="1547" width="3.42578125" style="1" bestFit="1" customWidth="1"/>
    <col min="1548" max="1549" width="3.140625" style="1" customWidth="1"/>
    <col min="1550" max="1550" width="3.42578125" style="1" customWidth="1"/>
    <col min="1551" max="1564" width="3.140625" style="1" customWidth="1"/>
    <col min="1565" max="1565" width="3.42578125" style="1" bestFit="1" customWidth="1"/>
    <col min="1566" max="1566" width="3.42578125" style="1" customWidth="1"/>
    <col min="1567" max="1576" width="3.140625" style="1" customWidth="1"/>
    <col min="1577" max="1577" width="3.42578125" style="1" bestFit="1" customWidth="1"/>
    <col min="1578" max="1578" width="3.42578125" style="1" customWidth="1"/>
    <col min="1579" max="1590" width="3.140625" style="1" customWidth="1"/>
    <col min="1591" max="1591" width="3.42578125" style="1" bestFit="1" customWidth="1"/>
    <col min="1592" max="1592" width="3.42578125" style="1" customWidth="1"/>
    <col min="1593" max="1593" width="3.42578125" style="1" bestFit="1" customWidth="1"/>
    <col min="1594" max="1594" width="3.42578125" style="1" customWidth="1"/>
    <col min="1595" max="1621" width="3.140625" style="1" customWidth="1"/>
    <col min="1622" max="1622" width="10.42578125" style="1" customWidth="1"/>
    <col min="1623" max="1623" width="4.42578125" style="1" bestFit="1" customWidth="1"/>
    <col min="1624" max="1624" width="10" style="1" customWidth="1"/>
    <col min="1625" max="1625" width="3.5703125" style="1" customWidth="1"/>
    <col min="1626" max="1626" width="11.42578125" style="1" customWidth="1"/>
    <col min="1627" max="1628" width="10.42578125" style="1" customWidth="1"/>
    <col min="1629" max="1792" width="11.42578125" style="1"/>
    <col min="1793" max="1793" width="25.42578125" style="1" customWidth="1"/>
    <col min="1794" max="1802" width="3.140625" style="1" customWidth="1"/>
    <col min="1803" max="1803" width="3.42578125" style="1" bestFit="1" customWidth="1"/>
    <col min="1804" max="1805" width="3.140625" style="1" customWidth="1"/>
    <col min="1806" max="1806" width="3.42578125" style="1" customWidth="1"/>
    <col min="1807" max="1820" width="3.140625" style="1" customWidth="1"/>
    <col min="1821" max="1821" width="3.42578125" style="1" bestFit="1" customWidth="1"/>
    <col min="1822" max="1822" width="3.42578125" style="1" customWidth="1"/>
    <col min="1823" max="1832" width="3.140625" style="1" customWidth="1"/>
    <col min="1833" max="1833" width="3.42578125" style="1" bestFit="1" customWidth="1"/>
    <col min="1834" max="1834" width="3.42578125" style="1" customWidth="1"/>
    <col min="1835" max="1846" width="3.140625" style="1" customWidth="1"/>
    <col min="1847" max="1847" width="3.42578125" style="1" bestFit="1" customWidth="1"/>
    <col min="1848" max="1848" width="3.42578125" style="1" customWidth="1"/>
    <col min="1849" max="1849" width="3.42578125" style="1" bestFit="1" customWidth="1"/>
    <col min="1850" max="1850" width="3.42578125" style="1" customWidth="1"/>
    <col min="1851" max="1877" width="3.140625" style="1" customWidth="1"/>
    <col min="1878" max="1878" width="10.42578125" style="1" customWidth="1"/>
    <col min="1879" max="1879" width="4.42578125" style="1" bestFit="1" customWidth="1"/>
    <col min="1880" max="1880" width="10" style="1" customWidth="1"/>
    <col min="1881" max="1881" width="3.5703125" style="1" customWidth="1"/>
    <col min="1882" max="1882" width="11.42578125" style="1" customWidth="1"/>
    <col min="1883" max="1884" width="10.42578125" style="1" customWidth="1"/>
    <col min="1885" max="2048" width="11.42578125" style="1"/>
    <col min="2049" max="2049" width="25.42578125" style="1" customWidth="1"/>
    <col min="2050" max="2058" width="3.140625" style="1" customWidth="1"/>
    <col min="2059" max="2059" width="3.42578125" style="1" bestFit="1" customWidth="1"/>
    <col min="2060" max="2061" width="3.140625" style="1" customWidth="1"/>
    <col min="2062" max="2062" width="3.42578125" style="1" customWidth="1"/>
    <col min="2063" max="2076" width="3.140625" style="1" customWidth="1"/>
    <col min="2077" max="2077" width="3.42578125" style="1" bestFit="1" customWidth="1"/>
    <col min="2078" max="2078" width="3.42578125" style="1" customWidth="1"/>
    <col min="2079" max="2088" width="3.140625" style="1" customWidth="1"/>
    <col min="2089" max="2089" width="3.42578125" style="1" bestFit="1" customWidth="1"/>
    <col min="2090" max="2090" width="3.42578125" style="1" customWidth="1"/>
    <col min="2091" max="2102" width="3.140625" style="1" customWidth="1"/>
    <col min="2103" max="2103" width="3.42578125" style="1" bestFit="1" customWidth="1"/>
    <col min="2104" max="2104" width="3.42578125" style="1" customWidth="1"/>
    <col min="2105" max="2105" width="3.42578125" style="1" bestFit="1" customWidth="1"/>
    <col min="2106" max="2106" width="3.42578125" style="1" customWidth="1"/>
    <col min="2107" max="2133" width="3.140625" style="1" customWidth="1"/>
    <col min="2134" max="2134" width="10.42578125" style="1" customWidth="1"/>
    <col min="2135" max="2135" width="4.42578125" style="1" bestFit="1" customWidth="1"/>
    <col min="2136" max="2136" width="10" style="1" customWidth="1"/>
    <col min="2137" max="2137" width="3.5703125" style="1" customWidth="1"/>
    <col min="2138" max="2138" width="11.42578125" style="1" customWidth="1"/>
    <col min="2139" max="2140" width="10.42578125" style="1" customWidth="1"/>
    <col min="2141" max="2304" width="11.42578125" style="1"/>
    <col min="2305" max="2305" width="25.42578125" style="1" customWidth="1"/>
    <col min="2306" max="2314" width="3.140625" style="1" customWidth="1"/>
    <col min="2315" max="2315" width="3.42578125" style="1" bestFit="1" customWidth="1"/>
    <col min="2316" max="2317" width="3.140625" style="1" customWidth="1"/>
    <col min="2318" max="2318" width="3.42578125" style="1" customWidth="1"/>
    <col min="2319" max="2332" width="3.140625" style="1" customWidth="1"/>
    <col min="2333" max="2333" width="3.42578125" style="1" bestFit="1" customWidth="1"/>
    <col min="2334" max="2334" width="3.42578125" style="1" customWidth="1"/>
    <col min="2335" max="2344" width="3.140625" style="1" customWidth="1"/>
    <col min="2345" max="2345" width="3.42578125" style="1" bestFit="1" customWidth="1"/>
    <col min="2346" max="2346" width="3.42578125" style="1" customWidth="1"/>
    <col min="2347" max="2358" width="3.140625" style="1" customWidth="1"/>
    <col min="2359" max="2359" width="3.42578125" style="1" bestFit="1" customWidth="1"/>
    <col min="2360" max="2360" width="3.42578125" style="1" customWidth="1"/>
    <col min="2361" max="2361" width="3.42578125" style="1" bestFit="1" customWidth="1"/>
    <col min="2362" max="2362" width="3.42578125" style="1" customWidth="1"/>
    <col min="2363" max="2389" width="3.140625" style="1" customWidth="1"/>
    <col min="2390" max="2390" width="10.42578125" style="1" customWidth="1"/>
    <col min="2391" max="2391" width="4.42578125" style="1" bestFit="1" customWidth="1"/>
    <col min="2392" max="2392" width="10" style="1" customWidth="1"/>
    <col min="2393" max="2393" width="3.5703125" style="1" customWidth="1"/>
    <col min="2394" max="2394" width="11.42578125" style="1" customWidth="1"/>
    <col min="2395" max="2396" width="10.42578125" style="1" customWidth="1"/>
    <col min="2397" max="2560" width="11.42578125" style="1"/>
    <col min="2561" max="2561" width="25.42578125" style="1" customWidth="1"/>
    <col min="2562" max="2570" width="3.140625" style="1" customWidth="1"/>
    <col min="2571" max="2571" width="3.42578125" style="1" bestFit="1" customWidth="1"/>
    <col min="2572" max="2573" width="3.140625" style="1" customWidth="1"/>
    <col min="2574" max="2574" width="3.42578125" style="1" customWidth="1"/>
    <col min="2575" max="2588" width="3.140625" style="1" customWidth="1"/>
    <col min="2589" max="2589" width="3.42578125" style="1" bestFit="1" customWidth="1"/>
    <col min="2590" max="2590" width="3.42578125" style="1" customWidth="1"/>
    <col min="2591" max="2600" width="3.140625" style="1" customWidth="1"/>
    <col min="2601" max="2601" width="3.42578125" style="1" bestFit="1" customWidth="1"/>
    <col min="2602" max="2602" width="3.42578125" style="1" customWidth="1"/>
    <col min="2603" max="2614" width="3.140625" style="1" customWidth="1"/>
    <col min="2615" max="2615" width="3.42578125" style="1" bestFit="1" customWidth="1"/>
    <col min="2616" max="2616" width="3.42578125" style="1" customWidth="1"/>
    <col min="2617" max="2617" width="3.42578125" style="1" bestFit="1" customWidth="1"/>
    <col min="2618" max="2618" width="3.42578125" style="1" customWidth="1"/>
    <col min="2619" max="2645" width="3.140625" style="1" customWidth="1"/>
    <col min="2646" max="2646" width="10.42578125" style="1" customWidth="1"/>
    <col min="2647" max="2647" width="4.42578125" style="1" bestFit="1" customWidth="1"/>
    <col min="2648" max="2648" width="10" style="1" customWidth="1"/>
    <col min="2649" max="2649" width="3.5703125" style="1" customWidth="1"/>
    <col min="2650" max="2650" width="11.42578125" style="1" customWidth="1"/>
    <col min="2651" max="2652" width="10.42578125" style="1" customWidth="1"/>
    <col min="2653" max="2816" width="11.42578125" style="1"/>
    <col min="2817" max="2817" width="25.42578125" style="1" customWidth="1"/>
    <col min="2818" max="2826" width="3.140625" style="1" customWidth="1"/>
    <col min="2827" max="2827" width="3.42578125" style="1" bestFit="1" customWidth="1"/>
    <col min="2828" max="2829" width="3.140625" style="1" customWidth="1"/>
    <col min="2830" max="2830" width="3.42578125" style="1" customWidth="1"/>
    <col min="2831" max="2844" width="3.140625" style="1" customWidth="1"/>
    <col min="2845" max="2845" width="3.42578125" style="1" bestFit="1" customWidth="1"/>
    <col min="2846" max="2846" width="3.42578125" style="1" customWidth="1"/>
    <col min="2847" max="2856" width="3.140625" style="1" customWidth="1"/>
    <col min="2857" max="2857" width="3.42578125" style="1" bestFit="1" customWidth="1"/>
    <col min="2858" max="2858" width="3.42578125" style="1" customWidth="1"/>
    <col min="2859" max="2870" width="3.140625" style="1" customWidth="1"/>
    <col min="2871" max="2871" width="3.42578125" style="1" bestFit="1" customWidth="1"/>
    <col min="2872" max="2872" width="3.42578125" style="1" customWidth="1"/>
    <col min="2873" max="2873" width="3.42578125" style="1" bestFit="1" customWidth="1"/>
    <col min="2874" max="2874" width="3.42578125" style="1" customWidth="1"/>
    <col min="2875" max="2901" width="3.140625" style="1" customWidth="1"/>
    <col min="2902" max="2902" width="10.42578125" style="1" customWidth="1"/>
    <col min="2903" max="2903" width="4.42578125" style="1" bestFit="1" customWidth="1"/>
    <col min="2904" max="2904" width="10" style="1" customWidth="1"/>
    <col min="2905" max="2905" width="3.5703125" style="1" customWidth="1"/>
    <col min="2906" max="2906" width="11.42578125" style="1" customWidth="1"/>
    <col min="2907" max="2908" width="10.42578125" style="1" customWidth="1"/>
    <col min="2909" max="3072" width="11.42578125" style="1"/>
    <col min="3073" max="3073" width="25.42578125" style="1" customWidth="1"/>
    <col min="3074" max="3082" width="3.140625" style="1" customWidth="1"/>
    <col min="3083" max="3083" width="3.42578125" style="1" bestFit="1" customWidth="1"/>
    <col min="3084" max="3085" width="3.140625" style="1" customWidth="1"/>
    <col min="3086" max="3086" width="3.42578125" style="1" customWidth="1"/>
    <col min="3087" max="3100" width="3.140625" style="1" customWidth="1"/>
    <col min="3101" max="3101" width="3.42578125" style="1" bestFit="1" customWidth="1"/>
    <col min="3102" max="3102" width="3.42578125" style="1" customWidth="1"/>
    <col min="3103" max="3112" width="3.140625" style="1" customWidth="1"/>
    <col min="3113" max="3113" width="3.42578125" style="1" bestFit="1" customWidth="1"/>
    <col min="3114" max="3114" width="3.42578125" style="1" customWidth="1"/>
    <col min="3115" max="3126" width="3.140625" style="1" customWidth="1"/>
    <col min="3127" max="3127" width="3.42578125" style="1" bestFit="1" customWidth="1"/>
    <col min="3128" max="3128" width="3.42578125" style="1" customWidth="1"/>
    <col min="3129" max="3129" width="3.42578125" style="1" bestFit="1" customWidth="1"/>
    <col min="3130" max="3130" width="3.42578125" style="1" customWidth="1"/>
    <col min="3131" max="3157" width="3.140625" style="1" customWidth="1"/>
    <col min="3158" max="3158" width="10.42578125" style="1" customWidth="1"/>
    <col min="3159" max="3159" width="4.42578125" style="1" bestFit="1" customWidth="1"/>
    <col min="3160" max="3160" width="10" style="1" customWidth="1"/>
    <col min="3161" max="3161" width="3.5703125" style="1" customWidth="1"/>
    <col min="3162" max="3162" width="11.42578125" style="1" customWidth="1"/>
    <col min="3163" max="3164" width="10.42578125" style="1" customWidth="1"/>
    <col min="3165" max="3328" width="11.42578125" style="1"/>
    <col min="3329" max="3329" width="25.42578125" style="1" customWidth="1"/>
    <col min="3330" max="3338" width="3.140625" style="1" customWidth="1"/>
    <col min="3339" max="3339" width="3.42578125" style="1" bestFit="1" customWidth="1"/>
    <col min="3340" max="3341" width="3.140625" style="1" customWidth="1"/>
    <col min="3342" max="3342" width="3.42578125" style="1" customWidth="1"/>
    <col min="3343" max="3356" width="3.140625" style="1" customWidth="1"/>
    <col min="3357" max="3357" width="3.42578125" style="1" bestFit="1" customWidth="1"/>
    <col min="3358" max="3358" width="3.42578125" style="1" customWidth="1"/>
    <col min="3359" max="3368" width="3.140625" style="1" customWidth="1"/>
    <col min="3369" max="3369" width="3.42578125" style="1" bestFit="1" customWidth="1"/>
    <col min="3370" max="3370" width="3.42578125" style="1" customWidth="1"/>
    <col min="3371" max="3382" width="3.140625" style="1" customWidth="1"/>
    <col min="3383" max="3383" width="3.42578125" style="1" bestFit="1" customWidth="1"/>
    <col min="3384" max="3384" width="3.42578125" style="1" customWidth="1"/>
    <col min="3385" max="3385" width="3.42578125" style="1" bestFit="1" customWidth="1"/>
    <col min="3386" max="3386" width="3.42578125" style="1" customWidth="1"/>
    <col min="3387" max="3413" width="3.140625" style="1" customWidth="1"/>
    <col min="3414" max="3414" width="10.42578125" style="1" customWidth="1"/>
    <col min="3415" max="3415" width="4.42578125" style="1" bestFit="1" customWidth="1"/>
    <col min="3416" max="3416" width="10" style="1" customWidth="1"/>
    <col min="3417" max="3417" width="3.5703125" style="1" customWidth="1"/>
    <col min="3418" max="3418" width="11.42578125" style="1" customWidth="1"/>
    <col min="3419" max="3420" width="10.42578125" style="1" customWidth="1"/>
    <col min="3421" max="3584" width="11.42578125" style="1"/>
    <col min="3585" max="3585" width="25.42578125" style="1" customWidth="1"/>
    <col min="3586" max="3594" width="3.140625" style="1" customWidth="1"/>
    <col min="3595" max="3595" width="3.42578125" style="1" bestFit="1" customWidth="1"/>
    <col min="3596" max="3597" width="3.140625" style="1" customWidth="1"/>
    <col min="3598" max="3598" width="3.42578125" style="1" customWidth="1"/>
    <col min="3599" max="3612" width="3.140625" style="1" customWidth="1"/>
    <col min="3613" max="3613" width="3.42578125" style="1" bestFit="1" customWidth="1"/>
    <col min="3614" max="3614" width="3.42578125" style="1" customWidth="1"/>
    <col min="3615" max="3624" width="3.140625" style="1" customWidth="1"/>
    <col min="3625" max="3625" width="3.42578125" style="1" bestFit="1" customWidth="1"/>
    <col min="3626" max="3626" width="3.42578125" style="1" customWidth="1"/>
    <col min="3627" max="3638" width="3.140625" style="1" customWidth="1"/>
    <col min="3639" max="3639" width="3.42578125" style="1" bestFit="1" customWidth="1"/>
    <col min="3640" max="3640" width="3.42578125" style="1" customWidth="1"/>
    <col min="3641" max="3641" width="3.42578125" style="1" bestFit="1" customWidth="1"/>
    <col min="3642" max="3642" width="3.42578125" style="1" customWidth="1"/>
    <col min="3643" max="3669" width="3.140625" style="1" customWidth="1"/>
    <col min="3670" max="3670" width="10.42578125" style="1" customWidth="1"/>
    <col min="3671" max="3671" width="4.42578125" style="1" bestFit="1" customWidth="1"/>
    <col min="3672" max="3672" width="10" style="1" customWidth="1"/>
    <col min="3673" max="3673" width="3.5703125" style="1" customWidth="1"/>
    <col min="3674" max="3674" width="11.42578125" style="1" customWidth="1"/>
    <col min="3675" max="3676" width="10.42578125" style="1" customWidth="1"/>
    <col min="3677" max="3840" width="11.42578125" style="1"/>
    <col min="3841" max="3841" width="25.42578125" style="1" customWidth="1"/>
    <col min="3842" max="3850" width="3.140625" style="1" customWidth="1"/>
    <col min="3851" max="3851" width="3.42578125" style="1" bestFit="1" customWidth="1"/>
    <col min="3852" max="3853" width="3.140625" style="1" customWidth="1"/>
    <col min="3854" max="3854" width="3.42578125" style="1" customWidth="1"/>
    <col min="3855" max="3868" width="3.140625" style="1" customWidth="1"/>
    <col min="3869" max="3869" width="3.42578125" style="1" bestFit="1" customWidth="1"/>
    <col min="3870" max="3870" width="3.42578125" style="1" customWidth="1"/>
    <col min="3871" max="3880" width="3.140625" style="1" customWidth="1"/>
    <col min="3881" max="3881" width="3.42578125" style="1" bestFit="1" customWidth="1"/>
    <col min="3882" max="3882" width="3.42578125" style="1" customWidth="1"/>
    <col min="3883" max="3894" width="3.140625" style="1" customWidth="1"/>
    <col min="3895" max="3895" width="3.42578125" style="1" bestFit="1" customWidth="1"/>
    <col min="3896" max="3896" width="3.42578125" style="1" customWidth="1"/>
    <col min="3897" max="3897" width="3.42578125" style="1" bestFit="1" customWidth="1"/>
    <col min="3898" max="3898" width="3.42578125" style="1" customWidth="1"/>
    <col min="3899" max="3925" width="3.140625" style="1" customWidth="1"/>
    <col min="3926" max="3926" width="10.42578125" style="1" customWidth="1"/>
    <col min="3927" max="3927" width="4.42578125" style="1" bestFit="1" customWidth="1"/>
    <col min="3928" max="3928" width="10" style="1" customWidth="1"/>
    <col min="3929" max="3929" width="3.5703125" style="1" customWidth="1"/>
    <col min="3930" max="3930" width="11.42578125" style="1" customWidth="1"/>
    <col min="3931" max="3932" width="10.42578125" style="1" customWidth="1"/>
    <col min="3933" max="4096" width="11.42578125" style="1"/>
    <col min="4097" max="4097" width="25.42578125" style="1" customWidth="1"/>
    <col min="4098" max="4106" width="3.140625" style="1" customWidth="1"/>
    <col min="4107" max="4107" width="3.42578125" style="1" bestFit="1" customWidth="1"/>
    <col min="4108" max="4109" width="3.140625" style="1" customWidth="1"/>
    <col min="4110" max="4110" width="3.42578125" style="1" customWidth="1"/>
    <col min="4111" max="4124" width="3.140625" style="1" customWidth="1"/>
    <col min="4125" max="4125" width="3.42578125" style="1" bestFit="1" customWidth="1"/>
    <col min="4126" max="4126" width="3.42578125" style="1" customWidth="1"/>
    <col min="4127" max="4136" width="3.140625" style="1" customWidth="1"/>
    <col min="4137" max="4137" width="3.42578125" style="1" bestFit="1" customWidth="1"/>
    <col min="4138" max="4138" width="3.42578125" style="1" customWidth="1"/>
    <col min="4139" max="4150" width="3.140625" style="1" customWidth="1"/>
    <col min="4151" max="4151" width="3.42578125" style="1" bestFit="1" customWidth="1"/>
    <col min="4152" max="4152" width="3.42578125" style="1" customWidth="1"/>
    <col min="4153" max="4153" width="3.42578125" style="1" bestFit="1" customWidth="1"/>
    <col min="4154" max="4154" width="3.42578125" style="1" customWidth="1"/>
    <col min="4155" max="4181" width="3.140625" style="1" customWidth="1"/>
    <col min="4182" max="4182" width="10.42578125" style="1" customWidth="1"/>
    <col min="4183" max="4183" width="4.42578125" style="1" bestFit="1" customWidth="1"/>
    <col min="4184" max="4184" width="10" style="1" customWidth="1"/>
    <col min="4185" max="4185" width="3.5703125" style="1" customWidth="1"/>
    <col min="4186" max="4186" width="11.42578125" style="1" customWidth="1"/>
    <col min="4187" max="4188" width="10.42578125" style="1" customWidth="1"/>
    <col min="4189" max="4352" width="11.42578125" style="1"/>
    <col min="4353" max="4353" width="25.42578125" style="1" customWidth="1"/>
    <col min="4354" max="4362" width="3.140625" style="1" customWidth="1"/>
    <col min="4363" max="4363" width="3.42578125" style="1" bestFit="1" customWidth="1"/>
    <col min="4364" max="4365" width="3.140625" style="1" customWidth="1"/>
    <col min="4366" max="4366" width="3.42578125" style="1" customWidth="1"/>
    <col min="4367" max="4380" width="3.140625" style="1" customWidth="1"/>
    <col min="4381" max="4381" width="3.42578125" style="1" bestFit="1" customWidth="1"/>
    <col min="4382" max="4382" width="3.42578125" style="1" customWidth="1"/>
    <col min="4383" max="4392" width="3.140625" style="1" customWidth="1"/>
    <col min="4393" max="4393" width="3.42578125" style="1" bestFit="1" customWidth="1"/>
    <col min="4394" max="4394" width="3.42578125" style="1" customWidth="1"/>
    <col min="4395" max="4406" width="3.140625" style="1" customWidth="1"/>
    <col min="4407" max="4407" width="3.42578125" style="1" bestFit="1" customWidth="1"/>
    <col min="4408" max="4408" width="3.42578125" style="1" customWidth="1"/>
    <col min="4409" max="4409" width="3.42578125" style="1" bestFit="1" customWidth="1"/>
    <col min="4410" max="4410" width="3.42578125" style="1" customWidth="1"/>
    <col min="4411" max="4437" width="3.140625" style="1" customWidth="1"/>
    <col min="4438" max="4438" width="10.42578125" style="1" customWidth="1"/>
    <col min="4439" max="4439" width="4.42578125" style="1" bestFit="1" customWidth="1"/>
    <col min="4440" max="4440" width="10" style="1" customWidth="1"/>
    <col min="4441" max="4441" width="3.5703125" style="1" customWidth="1"/>
    <col min="4442" max="4442" width="11.42578125" style="1" customWidth="1"/>
    <col min="4443" max="4444" width="10.42578125" style="1" customWidth="1"/>
    <col min="4445" max="4608" width="11.42578125" style="1"/>
    <col min="4609" max="4609" width="25.42578125" style="1" customWidth="1"/>
    <col min="4610" max="4618" width="3.140625" style="1" customWidth="1"/>
    <col min="4619" max="4619" width="3.42578125" style="1" bestFit="1" customWidth="1"/>
    <col min="4620" max="4621" width="3.140625" style="1" customWidth="1"/>
    <col min="4622" max="4622" width="3.42578125" style="1" customWidth="1"/>
    <col min="4623" max="4636" width="3.140625" style="1" customWidth="1"/>
    <col min="4637" max="4637" width="3.42578125" style="1" bestFit="1" customWidth="1"/>
    <col min="4638" max="4638" width="3.42578125" style="1" customWidth="1"/>
    <col min="4639" max="4648" width="3.140625" style="1" customWidth="1"/>
    <col min="4649" max="4649" width="3.42578125" style="1" bestFit="1" customWidth="1"/>
    <col min="4650" max="4650" width="3.42578125" style="1" customWidth="1"/>
    <col min="4651" max="4662" width="3.140625" style="1" customWidth="1"/>
    <col min="4663" max="4663" width="3.42578125" style="1" bestFit="1" customWidth="1"/>
    <col min="4664" max="4664" width="3.42578125" style="1" customWidth="1"/>
    <col min="4665" max="4665" width="3.42578125" style="1" bestFit="1" customWidth="1"/>
    <col min="4666" max="4666" width="3.42578125" style="1" customWidth="1"/>
    <col min="4667" max="4693" width="3.140625" style="1" customWidth="1"/>
    <col min="4694" max="4694" width="10.42578125" style="1" customWidth="1"/>
    <col min="4695" max="4695" width="4.42578125" style="1" bestFit="1" customWidth="1"/>
    <col min="4696" max="4696" width="10" style="1" customWidth="1"/>
    <col min="4697" max="4697" width="3.5703125" style="1" customWidth="1"/>
    <col min="4698" max="4698" width="11.42578125" style="1" customWidth="1"/>
    <col min="4699" max="4700" width="10.42578125" style="1" customWidth="1"/>
    <col min="4701" max="4864" width="11.42578125" style="1"/>
    <col min="4865" max="4865" width="25.42578125" style="1" customWidth="1"/>
    <col min="4866" max="4874" width="3.140625" style="1" customWidth="1"/>
    <col min="4875" max="4875" width="3.42578125" style="1" bestFit="1" customWidth="1"/>
    <col min="4876" max="4877" width="3.140625" style="1" customWidth="1"/>
    <col min="4878" max="4878" width="3.42578125" style="1" customWidth="1"/>
    <col min="4879" max="4892" width="3.140625" style="1" customWidth="1"/>
    <col min="4893" max="4893" width="3.42578125" style="1" bestFit="1" customWidth="1"/>
    <col min="4894" max="4894" width="3.42578125" style="1" customWidth="1"/>
    <col min="4895" max="4904" width="3.140625" style="1" customWidth="1"/>
    <col min="4905" max="4905" width="3.42578125" style="1" bestFit="1" customWidth="1"/>
    <col min="4906" max="4906" width="3.42578125" style="1" customWidth="1"/>
    <col min="4907" max="4918" width="3.140625" style="1" customWidth="1"/>
    <col min="4919" max="4919" width="3.42578125" style="1" bestFit="1" customWidth="1"/>
    <col min="4920" max="4920" width="3.42578125" style="1" customWidth="1"/>
    <col min="4921" max="4921" width="3.42578125" style="1" bestFit="1" customWidth="1"/>
    <col min="4922" max="4922" width="3.42578125" style="1" customWidth="1"/>
    <col min="4923" max="4949" width="3.140625" style="1" customWidth="1"/>
    <col min="4950" max="4950" width="10.42578125" style="1" customWidth="1"/>
    <col min="4951" max="4951" width="4.42578125" style="1" bestFit="1" customWidth="1"/>
    <col min="4952" max="4952" width="10" style="1" customWidth="1"/>
    <col min="4953" max="4953" width="3.5703125" style="1" customWidth="1"/>
    <col min="4954" max="4954" width="11.42578125" style="1" customWidth="1"/>
    <col min="4955" max="4956" width="10.42578125" style="1" customWidth="1"/>
    <col min="4957" max="5120" width="11.42578125" style="1"/>
    <col min="5121" max="5121" width="25.42578125" style="1" customWidth="1"/>
    <col min="5122" max="5130" width="3.140625" style="1" customWidth="1"/>
    <col min="5131" max="5131" width="3.42578125" style="1" bestFit="1" customWidth="1"/>
    <col min="5132" max="5133" width="3.140625" style="1" customWidth="1"/>
    <col min="5134" max="5134" width="3.42578125" style="1" customWidth="1"/>
    <col min="5135" max="5148" width="3.140625" style="1" customWidth="1"/>
    <col min="5149" max="5149" width="3.42578125" style="1" bestFit="1" customWidth="1"/>
    <col min="5150" max="5150" width="3.42578125" style="1" customWidth="1"/>
    <col min="5151" max="5160" width="3.140625" style="1" customWidth="1"/>
    <col min="5161" max="5161" width="3.42578125" style="1" bestFit="1" customWidth="1"/>
    <col min="5162" max="5162" width="3.42578125" style="1" customWidth="1"/>
    <col min="5163" max="5174" width="3.140625" style="1" customWidth="1"/>
    <col min="5175" max="5175" width="3.42578125" style="1" bestFit="1" customWidth="1"/>
    <col min="5176" max="5176" width="3.42578125" style="1" customWidth="1"/>
    <col min="5177" max="5177" width="3.42578125" style="1" bestFit="1" customWidth="1"/>
    <col min="5178" max="5178" width="3.42578125" style="1" customWidth="1"/>
    <col min="5179" max="5205" width="3.140625" style="1" customWidth="1"/>
    <col min="5206" max="5206" width="10.42578125" style="1" customWidth="1"/>
    <col min="5207" max="5207" width="4.42578125" style="1" bestFit="1" customWidth="1"/>
    <col min="5208" max="5208" width="10" style="1" customWidth="1"/>
    <col min="5209" max="5209" width="3.5703125" style="1" customWidth="1"/>
    <col min="5210" max="5210" width="11.42578125" style="1" customWidth="1"/>
    <col min="5211" max="5212" width="10.42578125" style="1" customWidth="1"/>
    <col min="5213" max="5376" width="11.42578125" style="1"/>
    <col min="5377" max="5377" width="25.42578125" style="1" customWidth="1"/>
    <col min="5378" max="5386" width="3.140625" style="1" customWidth="1"/>
    <col min="5387" max="5387" width="3.42578125" style="1" bestFit="1" customWidth="1"/>
    <col min="5388" max="5389" width="3.140625" style="1" customWidth="1"/>
    <col min="5390" max="5390" width="3.42578125" style="1" customWidth="1"/>
    <col min="5391" max="5404" width="3.140625" style="1" customWidth="1"/>
    <col min="5405" max="5405" width="3.42578125" style="1" bestFit="1" customWidth="1"/>
    <col min="5406" max="5406" width="3.42578125" style="1" customWidth="1"/>
    <col min="5407" max="5416" width="3.140625" style="1" customWidth="1"/>
    <col min="5417" max="5417" width="3.42578125" style="1" bestFit="1" customWidth="1"/>
    <col min="5418" max="5418" width="3.42578125" style="1" customWidth="1"/>
    <col min="5419" max="5430" width="3.140625" style="1" customWidth="1"/>
    <col min="5431" max="5431" width="3.42578125" style="1" bestFit="1" customWidth="1"/>
    <col min="5432" max="5432" width="3.42578125" style="1" customWidth="1"/>
    <col min="5433" max="5433" width="3.42578125" style="1" bestFit="1" customWidth="1"/>
    <col min="5434" max="5434" width="3.42578125" style="1" customWidth="1"/>
    <col min="5435" max="5461" width="3.140625" style="1" customWidth="1"/>
    <col min="5462" max="5462" width="10.42578125" style="1" customWidth="1"/>
    <col min="5463" max="5463" width="4.42578125" style="1" bestFit="1" customWidth="1"/>
    <col min="5464" max="5464" width="10" style="1" customWidth="1"/>
    <col min="5465" max="5465" width="3.5703125" style="1" customWidth="1"/>
    <col min="5466" max="5466" width="11.42578125" style="1" customWidth="1"/>
    <col min="5467" max="5468" width="10.42578125" style="1" customWidth="1"/>
    <col min="5469" max="5632" width="11.42578125" style="1"/>
    <col min="5633" max="5633" width="25.42578125" style="1" customWidth="1"/>
    <col min="5634" max="5642" width="3.140625" style="1" customWidth="1"/>
    <col min="5643" max="5643" width="3.42578125" style="1" bestFit="1" customWidth="1"/>
    <col min="5644" max="5645" width="3.140625" style="1" customWidth="1"/>
    <col min="5646" max="5646" width="3.42578125" style="1" customWidth="1"/>
    <col min="5647" max="5660" width="3.140625" style="1" customWidth="1"/>
    <col min="5661" max="5661" width="3.42578125" style="1" bestFit="1" customWidth="1"/>
    <col min="5662" max="5662" width="3.42578125" style="1" customWidth="1"/>
    <col min="5663" max="5672" width="3.140625" style="1" customWidth="1"/>
    <col min="5673" max="5673" width="3.42578125" style="1" bestFit="1" customWidth="1"/>
    <col min="5674" max="5674" width="3.42578125" style="1" customWidth="1"/>
    <col min="5675" max="5686" width="3.140625" style="1" customWidth="1"/>
    <col min="5687" max="5687" width="3.42578125" style="1" bestFit="1" customWidth="1"/>
    <col min="5688" max="5688" width="3.42578125" style="1" customWidth="1"/>
    <col min="5689" max="5689" width="3.42578125" style="1" bestFit="1" customWidth="1"/>
    <col min="5690" max="5690" width="3.42578125" style="1" customWidth="1"/>
    <col min="5691" max="5717" width="3.140625" style="1" customWidth="1"/>
    <col min="5718" max="5718" width="10.42578125" style="1" customWidth="1"/>
    <col min="5719" max="5719" width="4.42578125" style="1" bestFit="1" customWidth="1"/>
    <col min="5720" max="5720" width="10" style="1" customWidth="1"/>
    <col min="5721" max="5721" width="3.5703125" style="1" customWidth="1"/>
    <col min="5722" max="5722" width="11.42578125" style="1" customWidth="1"/>
    <col min="5723" max="5724" width="10.42578125" style="1" customWidth="1"/>
    <col min="5725" max="5888" width="11.42578125" style="1"/>
    <col min="5889" max="5889" width="25.42578125" style="1" customWidth="1"/>
    <col min="5890" max="5898" width="3.140625" style="1" customWidth="1"/>
    <col min="5899" max="5899" width="3.42578125" style="1" bestFit="1" customWidth="1"/>
    <col min="5900" max="5901" width="3.140625" style="1" customWidth="1"/>
    <col min="5902" max="5902" width="3.42578125" style="1" customWidth="1"/>
    <col min="5903" max="5916" width="3.140625" style="1" customWidth="1"/>
    <col min="5917" max="5917" width="3.42578125" style="1" bestFit="1" customWidth="1"/>
    <col min="5918" max="5918" width="3.42578125" style="1" customWidth="1"/>
    <col min="5919" max="5928" width="3.140625" style="1" customWidth="1"/>
    <col min="5929" max="5929" width="3.42578125" style="1" bestFit="1" customWidth="1"/>
    <col min="5930" max="5930" width="3.42578125" style="1" customWidth="1"/>
    <col min="5931" max="5942" width="3.140625" style="1" customWidth="1"/>
    <col min="5943" max="5943" width="3.42578125" style="1" bestFit="1" customWidth="1"/>
    <col min="5944" max="5944" width="3.42578125" style="1" customWidth="1"/>
    <col min="5945" max="5945" width="3.42578125" style="1" bestFit="1" customWidth="1"/>
    <col min="5946" max="5946" width="3.42578125" style="1" customWidth="1"/>
    <col min="5947" max="5973" width="3.140625" style="1" customWidth="1"/>
    <col min="5974" max="5974" width="10.42578125" style="1" customWidth="1"/>
    <col min="5975" max="5975" width="4.42578125" style="1" bestFit="1" customWidth="1"/>
    <col min="5976" max="5976" width="10" style="1" customWidth="1"/>
    <col min="5977" max="5977" width="3.5703125" style="1" customWidth="1"/>
    <col min="5978" max="5978" width="11.42578125" style="1" customWidth="1"/>
    <col min="5979" max="5980" width="10.42578125" style="1" customWidth="1"/>
    <col min="5981" max="6144" width="11.42578125" style="1"/>
    <col min="6145" max="6145" width="25.42578125" style="1" customWidth="1"/>
    <col min="6146" max="6154" width="3.140625" style="1" customWidth="1"/>
    <col min="6155" max="6155" width="3.42578125" style="1" bestFit="1" customWidth="1"/>
    <col min="6156" max="6157" width="3.140625" style="1" customWidth="1"/>
    <col min="6158" max="6158" width="3.42578125" style="1" customWidth="1"/>
    <col min="6159" max="6172" width="3.140625" style="1" customWidth="1"/>
    <col min="6173" max="6173" width="3.42578125" style="1" bestFit="1" customWidth="1"/>
    <col min="6174" max="6174" width="3.42578125" style="1" customWidth="1"/>
    <col min="6175" max="6184" width="3.140625" style="1" customWidth="1"/>
    <col min="6185" max="6185" width="3.42578125" style="1" bestFit="1" customWidth="1"/>
    <col min="6186" max="6186" width="3.42578125" style="1" customWidth="1"/>
    <col min="6187" max="6198" width="3.140625" style="1" customWidth="1"/>
    <col min="6199" max="6199" width="3.42578125" style="1" bestFit="1" customWidth="1"/>
    <col min="6200" max="6200" width="3.42578125" style="1" customWidth="1"/>
    <col min="6201" max="6201" width="3.42578125" style="1" bestFit="1" customWidth="1"/>
    <col min="6202" max="6202" width="3.42578125" style="1" customWidth="1"/>
    <col min="6203" max="6229" width="3.140625" style="1" customWidth="1"/>
    <col min="6230" max="6230" width="10.42578125" style="1" customWidth="1"/>
    <col min="6231" max="6231" width="4.42578125" style="1" bestFit="1" customWidth="1"/>
    <col min="6232" max="6232" width="10" style="1" customWidth="1"/>
    <col min="6233" max="6233" width="3.5703125" style="1" customWidth="1"/>
    <col min="6234" max="6234" width="11.42578125" style="1" customWidth="1"/>
    <col min="6235" max="6236" width="10.42578125" style="1" customWidth="1"/>
    <col min="6237" max="6400" width="11.42578125" style="1"/>
    <col min="6401" max="6401" width="25.42578125" style="1" customWidth="1"/>
    <col min="6402" max="6410" width="3.140625" style="1" customWidth="1"/>
    <col min="6411" max="6411" width="3.42578125" style="1" bestFit="1" customWidth="1"/>
    <col min="6412" max="6413" width="3.140625" style="1" customWidth="1"/>
    <col min="6414" max="6414" width="3.42578125" style="1" customWidth="1"/>
    <col min="6415" max="6428" width="3.140625" style="1" customWidth="1"/>
    <col min="6429" max="6429" width="3.42578125" style="1" bestFit="1" customWidth="1"/>
    <col min="6430" max="6430" width="3.42578125" style="1" customWidth="1"/>
    <col min="6431" max="6440" width="3.140625" style="1" customWidth="1"/>
    <col min="6441" max="6441" width="3.42578125" style="1" bestFit="1" customWidth="1"/>
    <col min="6442" max="6442" width="3.42578125" style="1" customWidth="1"/>
    <col min="6443" max="6454" width="3.140625" style="1" customWidth="1"/>
    <col min="6455" max="6455" width="3.42578125" style="1" bestFit="1" customWidth="1"/>
    <col min="6456" max="6456" width="3.42578125" style="1" customWidth="1"/>
    <col min="6457" max="6457" width="3.42578125" style="1" bestFit="1" customWidth="1"/>
    <col min="6458" max="6458" width="3.42578125" style="1" customWidth="1"/>
    <col min="6459" max="6485" width="3.140625" style="1" customWidth="1"/>
    <col min="6486" max="6486" width="10.42578125" style="1" customWidth="1"/>
    <col min="6487" max="6487" width="4.42578125" style="1" bestFit="1" customWidth="1"/>
    <col min="6488" max="6488" width="10" style="1" customWidth="1"/>
    <col min="6489" max="6489" width="3.5703125" style="1" customWidth="1"/>
    <col min="6490" max="6490" width="11.42578125" style="1" customWidth="1"/>
    <col min="6491" max="6492" width="10.42578125" style="1" customWidth="1"/>
    <col min="6493" max="6656" width="11.42578125" style="1"/>
    <col min="6657" max="6657" width="25.42578125" style="1" customWidth="1"/>
    <col min="6658" max="6666" width="3.140625" style="1" customWidth="1"/>
    <col min="6667" max="6667" width="3.42578125" style="1" bestFit="1" customWidth="1"/>
    <col min="6668" max="6669" width="3.140625" style="1" customWidth="1"/>
    <col min="6670" max="6670" width="3.42578125" style="1" customWidth="1"/>
    <col min="6671" max="6684" width="3.140625" style="1" customWidth="1"/>
    <col min="6685" max="6685" width="3.42578125" style="1" bestFit="1" customWidth="1"/>
    <col min="6686" max="6686" width="3.42578125" style="1" customWidth="1"/>
    <col min="6687" max="6696" width="3.140625" style="1" customWidth="1"/>
    <col min="6697" max="6697" width="3.42578125" style="1" bestFit="1" customWidth="1"/>
    <col min="6698" max="6698" width="3.42578125" style="1" customWidth="1"/>
    <col min="6699" max="6710" width="3.140625" style="1" customWidth="1"/>
    <col min="6711" max="6711" width="3.42578125" style="1" bestFit="1" customWidth="1"/>
    <col min="6712" max="6712" width="3.42578125" style="1" customWidth="1"/>
    <col min="6713" max="6713" width="3.42578125" style="1" bestFit="1" customWidth="1"/>
    <col min="6714" max="6714" width="3.42578125" style="1" customWidth="1"/>
    <col min="6715" max="6741" width="3.140625" style="1" customWidth="1"/>
    <col min="6742" max="6742" width="10.42578125" style="1" customWidth="1"/>
    <col min="6743" max="6743" width="4.42578125" style="1" bestFit="1" customWidth="1"/>
    <col min="6744" max="6744" width="10" style="1" customWidth="1"/>
    <col min="6745" max="6745" width="3.5703125" style="1" customWidth="1"/>
    <col min="6746" max="6746" width="11.42578125" style="1" customWidth="1"/>
    <col min="6747" max="6748" width="10.42578125" style="1" customWidth="1"/>
    <col min="6749" max="6912" width="11.42578125" style="1"/>
    <col min="6913" max="6913" width="25.42578125" style="1" customWidth="1"/>
    <col min="6914" max="6922" width="3.140625" style="1" customWidth="1"/>
    <col min="6923" max="6923" width="3.42578125" style="1" bestFit="1" customWidth="1"/>
    <col min="6924" max="6925" width="3.140625" style="1" customWidth="1"/>
    <col min="6926" max="6926" width="3.42578125" style="1" customWidth="1"/>
    <col min="6927" max="6940" width="3.140625" style="1" customWidth="1"/>
    <col min="6941" max="6941" width="3.42578125" style="1" bestFit="1" customWidth="1"/>
    <col min="6942" max="6942" width="3.42578125" style="1" customWidth="1"/>
    <col min="6943" max="6952" width="3.140625" style="1" customWidth="1"/>
    <col min="6953" max="6953" width="3.42578125" style="1" bestFit="1" customWidth="1"/>
    <col min="6954" max="6954" width="3.42578125" style="1" customWidth="1"/>
    <col min="6955" max="6966" width="3.140625" style="1" customWidth="1"/>
    <col min="6967" max="6967" width="3.42578125" style="1" bestFit="1" customWidth="1"/>
    <col min="6968" max="6968" width="3.42578125" style="1" customWidth="1"/>
    <col min="6969" max="6969" width="3.42578125" style="1" bestFit="1" customWidth="1"/>
    <col min="6970" max="6970" width="3.42578125" style="1" customWidth="1"/>
    <col min="6971" max="6997" width="3.140625" style="1" customWidth="1"/>
    <col min="6998" max="6998" width="10.42578125" style="1" customWidth="1"/>
    <col min="6999" max="6999" width="4.42578125" style="1" bestFit="1" customWidth="1"/>
    <col min="7000" max="7000" width="10" style="1" customWidth="1"/>
    <col min="7001" max="7001" width="3.5703125" style="1" customWidth="1"/>
    <col min="7002" max="7002" width="11.42578125" style="1" customWidth="1"/>
    <col min="7003" max="7004" width="10.42578125" style="1" customWidth="1"/>
    <col min="7005" max="7168" width="11.42578125" style="1"/>
    <col min="7169" max="7169" width="25.42578125" style="1" customWidth="1"/>
    <col min="7170" max="7178" width="3.140625" style="1" customWidth="1"/>
    <col min="7179" max="7179" width="3.42578125" style="1" bestFit="1" customWidth="1"/>
    <col min="7180" max="7181" width="3.140625" style="1" customWidth="1"/>
    <col min="7182" max="7182" width="3.42578125" style="1" customWidth="1"/>
    <col min="7183" max="7196" width="3.140625" style="1" customWidth="1"/>
    <col min="7197" max="7197" width="3.42578125" style="1" bestFit="1" customWidth="1"/>
    <col min="7198" max="7198" width="3.42578125" style="1" customWidth="1"/>
    <col min="7199" max="7208" width="3.140625" style="1" customWidth="1"/>
    <col min="7209" max="7209" width="3.42578125" style="1" bestFit="1" customWidth="1"/>
    <col min="7210" max="7210" width="3.42578125" style="1" customWidth="1"/>
    <col min="7211" max="7222" width="3.140625" style="1" customWidth="1"/>
    <col min="7223" max="7223" width="3.42578125" style="1" bestFit="1" customWidth="1"/>
    <col min="7224" max="7224" width="3.42578125" style="1" customWidth="1"/>
    <col min="7225" max="7225" width="3.42578125" style="1" bestFit="1" customWidth="1"/>
    <col min="7226" max="7226" width="3.42578125" style="1" customWidth="1"/>
    <col min="7227" max="7253" width="3.140625" style="1" customWidth="1"/>
    <col min="7254" max="7254" width="10.42578125" style="1" customWidth="1"/>
    <col min="7255" max="7255" width="4.42578125" style="1" bestFit="1" customWidth="1"/>
    <col min="7256" max="7256" width="10" style="1" customWidth="1"/>
    <col min="7257" max="7257" width="3.5703125" style="1" customWidth="1"/>
    <col min="7258" max="7258" width="11.42578125" style="1" customWidth="1"/>
    <col min="7259" max="7260" width="10.42578125" style="1" customWidth="1"/>
    <col min="7261" max="7424" width="11.42578125" style="1"/>
    <col min="7425" max="7425" width="25.42578125" style="1" customWidth="1"/>
    <col min="7426" max="7434" width="3.140625" style="1" customWidth="1"/>
    <col min="7435" max="7435" width="3.42578125" style="1" bestFit="1" customWidth="1"/>
    <col min="7436" max="7437" width="3.140625" style="1" customWidth="1"/>
    <col min="7438" max="7438" width="3.42578125" style="1" customWidth="1"/>
    <col min="7439" max="7452" width="3.140625" style="1" customWidth="1"/>
    <col min="7453" max="7453" width="3.42578125" style="1" bestFit="1" customWidth="1"/>
    <col min="7454" max="7454" width="3.42578125" style="1" customWidth="1"/>
    <col min="7455" max="7464" width="3.140625" style="1" customWidth="1"/>
    <col min="7465" max="7465" width="3.42578125" style="1" bestFit="1" customWidth="1"/>
    <col min="7466" max="7466" width="3.42578125" style="1" customWidth="1"/>
    <col min="7467" max="7478" width="3.140625" style="1" customWidth="1"/>
    <col min="7479" max="7479" width="3.42578125" style="1" bestFit="1" customWidth="1"/>
    <col min="7480" max="7480" width="3.42578125" style="1" customWidth="1"/>
    <col min="7481" max="7481" width="3.42578125" style="1" bestFit="1" customWidth="1"/>
    <col min="7482" max="7482" width="3.42578125" style="1" customWidth="1"/>
    <col min="7483" max="7509" width="3.140625" style="1" customWidth="1"/>
    <col min="7510" max="7510" width="10.42578125" style="1" customWidth="1"/>
    <col min="7511" max="7511" width="4.42578125" style="1" bestFit="1" customWidth="1"/>
    <col min="7512" max="7512" width="10" style="1" customWidth="1"/>
    <col min="7513" max="7513" width="3.5703125" style="1" customWidth="1"/>
    <col min="7514" max="7514" width="11.42578125" style="1" customWidth="1"/>
    <col min="7515" max="7516" width="10.42578125" style="1" customWidth="1"/>
    <col min="7517" max="7680" width="11.42578125" style="1"/>
    <col min="7681" max="7681" width="25.42578125" style="1" customWidth="1"/>
    <col min="7682" max="7690" width="3.140625" style="1" customWidth="1"/>
    <col min="7691" max="7691" width="3.42578125" style="1" bestFit="1" customWidth="1"/>
    <col min="7692" max="7693" width="3.140625" style="1" customWidth="1"/>
    <col min="7694" max="7694" width="3.42578125" style="1" customWidth="1"/>
    <col min="7695" max="7708" width="3.140625" style="1" customWidth="1"/>
    <col min="7709" max="7709" width="3.42578125" style="1" bestFit="1" customWidth="1"/>
    <col min="7710" max="7710" width="3.42578125" style="1" customWidth="1"/>
    <col min="7711" max="7720" width="3.140625" style="1" customWidth="1"/>
    <col min="7721" max="7721" width="3.42578125" style="1" bestFit="1" customWidth="1"/>
    <col min="7722" max="7722" width="3.42578125" style="1" customWidth="1"/>
    <col min="7723" max="7734" width="3.140625" style="1" customWidth="1"/>
    <col min="7735" max="7735" width="3.42578125" style="1" bestFit="1" customWidth="1"/>
    <col min="7736" max="7736" width="3.42578125" style="1" customWidth="1"/>
    <col min="7737" max="7737" width="3.42578125" style="1" bestFit="1" customWidth="1"/>
    <col min="7738" max="7738" width="3.42578125" style="1" customWidth="1"/>
    <col min="7739" max="7765" width="3.140625" style="1" customWidth="1"/>
    <col min="7766" max="7766" width="10.42578125" style="1" customWidth="1"/>
    <col min="7767" max="7767" width="4.42578125" style="1" bestFit="1" customWidth="1"/>
    <col min="7768" max="7768" width="10" style="1" customWidth="1"/>
    <col min="7769" max="7769" width="3.5703125" style="1" customWidth="1"/>
    <col min="7770" max="7770" width="11.42578125" style="1" customWidth="1"/>
    <col min="7771" max="7772" width="10.42578125" style="1" customWidth="1"/>
    <col min="7773" max="7936" width="11.42578125" style="1"/>
    <col min="7937" max="7937" width="25.42578125" style="1" customWidth="1"/>
    <col min="7938" max="7946" width="3.140625" style="1" customWidth="1"/>
    <col min="7947" max="7947" width="3.42578125" style="1" bestFit="1" customWidth="1"/>
    <col min="7948" max="7949" width="3.140625" style="1" customWidth="1"/>
    <col min="7950" max="7950" width="3.42578125" style="1" customWidth="1"/>
    <col min="7951" max="7964" width="3.140625" style="1" customWidth="1"/>
    <col min="7965" max="7965" width="3.42578125" style="1" bestFit="1" customWidth="1"/>
    <col min="7966" max="7966" width="3.42578125" style="1" customWidth="1"/>
    <col min="7967" max="7976" width="3.140625" style="1" customWidth="1"/>
    <col min="7977" max="7977" width="3.42578125" style="1" bestFit="1" customWidth="1"/>
    <col min="7978" max="7978" width="3.42578125" style="1" customWidth="1"/>
    <col min="7979" max="7990" width="3.140625" style="1" customWidth="1"/>
    <col min="7991" max="7991" width="3.42578125" style="1" bestFit="1" customWidth="1"/>
    <col min="7992" max="7992" width="3.42578125" style="1" customWidth="1"/>
    <col min="7993" max="7993" width="3.42578125" style="1" bestFit="1" customWidth="1"/>
    <col min="7994" max="7994" width="3.42578125" style="1" customWidth="1"/>
    <col min="7995" max="8021" width="3.140625" style="1" customWidth="1"/>
    <col min="8022" max="8022" width="10.42578125" style="1" customWidth="1"/>
    <col min="8023" max="8023" width="4.42578125" style="1" bestFit="1" customWidth="1"/>
    <col min="8024" max="8024" width="10" style="1" customWidth="1"/>
    <col min="8025" max="8025" width="3.5703125" style="1" customWidth="1"/>
    <col min="8026" max="8026" width="11.42578125" style="1" customWidth="1"/>
    <col min="8027" max="8028" width="10.42578125" style="1" customWidth="1"/>
    <col min="8029" max="8192" width="11.42578125" style="1"/>
    <col min="8193" max="8193" width="25.42578125" style="1" customWidth="1"/>
    <col min="8194" max="8202" width="3.140625" style="1" customWidth="1"/>
    <col min="8203" max="8203" width="3.42578125" style="1" bestFit="1" customWidth="1"/>
    <col min="8204" max="8205" width="3.140625" style="1" customWidth="1"/>
    <col min="8206" max="8206" width="3.42578125" style="1" customWidth="1"/>
    <col min="8207" max="8220" width="3.140625" style="1" customWidth="1"/>
    <col min="8221" max="8221" width="3.42578125" style="1" bestFit="1" customWidth="1"/>
    <col min="8222" max="8222" width="3.42578125" style="1" customWidth="1"/>
    <col min="8223" max="8232" width="3.140625" style="1" customWidth="1"/>
    <col min="8233" max="8233" width="3.42578125" style="1" bestFit="1" customWidth="1"/>
    <col min="8234" max="8234" width="3.42578125" style="1" customWidth="1"/>
    <col min="8235" max="8246" width="3.140625" style="1" customWidth="1"/>
    <col min="8247" max="8247" width="3.42578125" style="1" bestFit="1" customWidth="1"/>
    <col min="8248" max="8248" width="3.42578125" style="1" customWidth="1"/>
    <col min="8249" max="8249" width="3.42578125" style="1" bestFit="1" customWidth="1"/>
    <col min="8250" max="8250" width="3.42578125" style="1" customWidth="1"/>
    <col min="8251" max="8277" width="3.140625" style="1" customWidth="1"/>
    <col min="8278" max="8278" width="10.42578125" style="1" customWidth="1"/>
    <col min="8279" max="8279" width="4.42578125" style="1" bestFit="1" customWidth="1"/>
    <col min="8280" max="8280" width="10" style="1" customWidth="1"/>
    <col min="8281" max="8281" width="3.5703125" style="1" customWidth="1"/>
    <col min="8282" max="8282" width="11.42578125" style="1" customWidth="1"/>
    <col min="8283" max="8284" width="10.42578125" style="1" customWidth="1"/>
    <col min="8285" max="8448" width="11.42578125" style="1"/>
    <col min="8449" max="8449" width="25.42578125" style="1" customWidth="1"/>
    <col min="8450" max="8458" width="3.140625" style="1" customWidth="1"/>
    <col min="8459" max="8459" width="3.42578125" style="1" bestFit="1" customWidth="1"/>
    <col min="8460" max="8461" width="3.140625" style="1" customWidth="1"/>
    <col min="8462" max="8462" width="3.42578125" style="1" customWidth="1"/>
    <col min="8463" max="8476" width="3.140625" style="1" customWidth="1"/>
    <col min="8477" max="8477" width="3.42578125" style="1" bestFit="1" customWidth="1"/>
    <col min="8478" max="8478" width="3.42578125" style="1" customWidth="1"/>
    <col min="8479" max="8488" width="3.140625" style="1" customWidth="1"/>
    <col min="8489" max="8489" width="3.42578125" style="1" bestFit="1" customWidth="1"/>
    <col min="8490" max="8490" width="3.42578125" style="1" customWidth="1"/>
    <col min="8491" max="8502" width="3.140625" style="1" customWidth="1"/>
    <col min="8503" max="8503" width="3.42578125" style="1" bestFit="1" customWidth="1"/>
    <col min="8504" max="8504" width="3.42578125" style="1" customWidth="1"/>
    <col min="8505" max="8505" width="3.42578125" style="1" bestFit="1" customWidth="1"/>
    <col min="8506" max="8506" width="3.42578125" style="1" customWidth="1"/>
    <col min="8507" max="8533" width="3.140625" style="1" customWidth="1"/>
    <col min="8534" max="8534" width="10.42578125" style="1" customWidth="1"/>
    <col min="8535" max="8535" width="4.42578125" style="1" bestFit="1" customWidth="1"/>
    <col min="8536" max="8536" width="10" style="1" customWidth="1"/>
    <col min="8537" max="8537" width="3.5703125" style="1" customWidth="1"/>
    <col min="8538" max="8538" width="11.42578125" style="1" customWidth="1"/>
    <col min="8539" max="8540" width="10.42578125" style="1" customWidth="1"/>
    <col min="8541" max="8704" width="11.42578125" style="1"/>
    <col min="8705" max="8705" width="25.42578125" style="1" customWidth="1"/>
    <col min="8706" max="8714" width="3.140625" style="1" customWidth="1"/>
    <col min="8715" max="8715" width="3.42578125" style="1" bestFit="1" customWidth="1"/>
    <col min="8716" max="8717" width="3.140625" style="1" customWidth="1"/>
    <col min="8718" max="8718" width="3.42578125" style="1" customWidth="1"/>
    <col min="8719" max="8732" width="3.140625" style="1" customWidth="1"/>
    <col min="8733" max="8733" width="3.42578125" style="1" bestFit="1" customWidth="1"/>
    <col min="8734" max="8734" width="3.42578125" style="1" customWidth="1"/>
    <col min="8735" max="8744" width="3.140625" style="1" customWidth="1"/>
    <col min="8745" max="8745" width="3.42578125" style="1" bestFit="1" customWidth="1"/>
    <col min="8746" max="8746" width="3.42578125" style="1" customWidth="1"/>
    <col min="8747" max="8758" width="3.140625" style="1" customWidth="1"/>
    <col min="8759" max="8759" width="3.42578125" style="1" bestFit="1" customWidth="1"/>
    <col min="8760" max="8760" width="3.42578125" style="1" customWidth="1"/>
    <col min="8761" max="8761" width="3.42578125" style="1" bestFit="1" customWidth="1"/>
    <col min="8762" max="8762" width="3.42578125" style="1" customWidth="1"/>
    <col min="8763" max="8789" width="3.140625" style="1" customWidth="1"/>
    <col min="8790" max="8790" width="10.42578125" style="1" customWidth="1"/>
    <col min="8791" max="8791" width="4.42578125" style="1" bestFit="1" customWidth="1"/>
    <col min="8792" max="8792" width="10" style="1" customWidth="1"/>
    <col min="8793" max="8793" width="3.5703125" style="1" customWidth="1"/>
    <col min="8794" max="8794" width="11.42578125" style="1" customWidth="1"/>
    <col min="8795" max="8796" width="10.42578125" style="1" customWidth="1"/>
    <col min="8797" max="8960" width="11.42578125" style="1"/>
    <col min="8961" max="8961" width="25.42578125" style="1" customWidth="1"/>
    <col min="8962" max="8970" width="3.140625" style="1" customWidth="1"/>
    <col min="8971" max="8971" width="3.42578125" style="1" bestFit="1" customWidth="1"/>
    <col min="8972" max="8973" width="3.140625" style="1" customWidth="1"/>
    <col min="8974" max="8974" width="3.42578125" style="1" customWidth="1"/>
    <col min="8975" max="8988" width="3.140625" style="1" customWidth="1"/>
    <col min="8989" max="8989" width="3.42578125" style="1" bestFit="1" customWidth="1"/>
    <col min="8990" max="8990" width="3.42578125" style="1" customWidth="1"/>
    <col min="8991" max="9000" width="3.140625" style="1" customWidth="1"/>
    <col min="9001" max="9001" width="3.42578125" style="1" bestFit="1" customWidth="1"/>
    <col min="9002" max="9002" width="3.42578125" style="1" customWidth="1"/>
    <col min="9003" max="9014" width="3.140625" style="1" customWidth="1"/>
    <col min="9015" max="9015" width="3.42578125" style="1" bestFit="1" customWidth="1"/>
    <col min="9016" max="9016" width="3.42578125" style="1" customWidth="1"/>
    <col min="9017" max="9017" width="3.42578125" style="1" bestFit="1" customWidth="1"/>
    <col min="9018" max="9018" width="3.42578125" style="1" customWidth="1"/>
    <col min="9019" max="9045" width="3.140625" style="1" customWidth="1"/>
    <col min="9046" max="9046" width="10.42578125" style="1" customWidth="1"/>
    <col min="9047" max="9047" width="4.42578125" style="1" bestFit="1" customWidth="1"/>
    <col min="9048" max="9048" width="10" style="1" customWidth="1"/>
    <col min="9049" max="9049" width="3.5703125" style="1" customWidth="1"/>
    <col min="9050" max="9050" width="11.42578125" style="1" customWidth="1"/>
    <col min="9051" max="9052" width="10.42578125" style="1" customWidth="1"/>
    <col min="9053" max="9216" width="11.42578125" style="1"/>
    <col min="9217" max="9217" width="25.42578125" style="1" customWidth="1"/>
    <col min="9218" max="9226" width="3.140625" style="1" customWidth="1"/>
    <col min="9227" max="9227" width="3.42578125" style="1" bestFit="1" customWidth="1"/>
    <col min="9228" max="9229" width="3.140625" style="1" customWidth="1"/>
    <col min="9230" max="9230" width="3.42578125" style="1" customWidth="1"/>
    <col min="9231" max="9244" width="3.140625" style="1" customWidth="1"/>
    <col min="9245" max="9245" width="3.42578125" style="1" bestFit="1" customWidth="1"/>
    <col min="9246" max="9246" width="3.42578125" style="1" customWidth="1"/>
    <col min="9247" max="9256" width="3.140625" style="1" customWidth="1"/>
    <col min="9257" max="9257" width="3.42578125" style="1" bestFit="1" customWidth="1"/>
    <col min="9258" max="9258" width="3.42578125" style="1" customWidth="1"/>
    <col min="9259" max="9270" width="3.140625" style="1" customWidth="1"/>
    <col min="9271" max="9271" width="3.42578125" style="1" bestFit="1" customWidth="1"/>
    <col min="9272" max="9272" width="3.42578125" style="1" customWidth="1"/>
    <col min="9273" max="9273" width="3.42578125" style="1" bestFit="1" customWidth="1"/>
    <col min="9274" max="9274" width="3.42578125" style="1" customWidth="1"/>
    <col min="9275" max="9301" width="3.140625" style="1" customWidth="1"/>
    <col min="9302" max="9302" width="10.42578125" style="1" customWidth="1"/>
    <col min="9303" max="9303" width="4.42578125" style="1" bestFit="1" customWidth="1"/>
    <col min="9304" max="9304" width="10" style="1" customWidth="1"/>
    <col min="9305" max="9305" width="3.5703125" style="1" customWidth="1"/>
    <col min="9306" max="9306" width="11.42578125" style="1" customWidth="1"/>
    <col min="9307" max="9308" width="10.42578125" style="1" customWidth="1"/>
    <col min="9309" max="9472" width="11.42578125" style="1"/>
    <col min="9473" max="9473" width="25.42578125" style="1" customWidth="1"/>
    <col min="9474" max="9482" width="3.140625" style="1" customWidth="1"/>
    <col min="9483" max="9483" width="3.42578125" style="1" bestFit="1" customWidth="1"/>
    <col min="9484" max="9485" width="3.140625" style="1" customWidth="1"/>
    <col min="9486" max="9486" width="3.42578125" style="1" customWidth="1"/>
    <col min="9487" max="9500" width="3.140625" style="1" customWidth="1"/>
    <col min="9501" max="9501" width="3.42578125" style="1" bestFit="1" customWidth="1"/>
    <col min="9502" max="9502" width="3.42578125" style="1" customWidth="1"/>
    <col min="9503" max="9512" width="3.140625" style="1" customWidth="1"/>
    <col min="9513" max="9513" width="3.42578125" style="1" bestFit="1" customWidth="1"/>
    <col min="9514" max="9514" width="3.42578125" style="1" customWidth="1"/>
    <col min="9515" max="9526" width="3.140625" style="1" customWidth="1"/>
    <col min="9527" max="9527" width="3.42578125" style="1" bestFit="1" customWidth="1"/>
    <col min="9528" max="9528" width="3.42578125" style="1" customWidth="1"/>
    <col min="9529" max="9529" width="3.42578125" style="1" bestFit="1" customWidth="1"/>
    <col min="9530" max="9530" width="3.42578125" style="1" customWidth="1"/>
    <col min="9531" max="9557" width="3.140625" style="1" customWidth="1"/>
    <col min="9558" max="9558" width="10.42578125" style="1" customWidth="1"/>
    <col min="9559" max="9559" width="4.42578125" style="1" bestFit="1" customWidth="1"/>
    <col min="9560" max="9560" width="10" style="1" customWidth="1"/>
    <col min="9561" max="9561" width="3.5703125" style="1" customWidth="1"/>
    <col min="9562" max="9562" width="11.42578125" style="1" customWidth="1"/>
    <col min="9563" max="9564" width="10.42578125" style="1" customWidth="1"/>
    <col min="9565" max="9728" width="11.42578125" style="1"/>
    <col min="9729" max="9729" width="25.42578125" style="1" customWidth="1"/>
    <col min="9730" max="9738" width="3.140625" style="1" customWidth="1"/>
    <col min="9739" max="9739" width="3.42578125" style="1" bestFit="1" customWidth="1"/>
    <col min="9740" max="9741" width="3.140625" style="1" customWidth="1"/>
    <col min="9742" max="9742" width="3.42578125" style="1" customWidth="1"/>
    <col min="9743" max="9756" width="3.140625" style="1" customWidth="1"/>
    <col min="9757" max="9757" width="3.42578125" style="1" bestFit="1" customWidth="1"/>
    <col min="9758" max="9758" width="3.42578125" style="1" customWidth="1"/>
    <col min="9759" max="9768" width="3.140625" style="1" customWidth="1"/>
    <col min="9769" max="9769" width="3.42578125" style="1" bestFit="1" customWidth="1"/>
    <col min="9770" max="9770" width="3.42578125" style="1" customWidth="1"/>
    <col min="9771" max="9782" width="3.140625" style="1" customWidth="1"/>
    <col min="9783" max="9783" width="3.42578125" style="1" bestFit="1" customWidth="1"/>
    <col min="9784" max="9784" width="3.42578125" style="1" customWidth="1"/>
    <col min="9785" max="9785" width="3.42578125" style="1" bestFit="1" customWidth="1"/>
    <col min="9786" max="9786" width="3.42578125" style="1" customWidth="1"/>
    <col min="9787" max="9813" width="3.140625" style="1" customWidth="1"/>
    <col min="9814" max="9814" width="10.42578125" style="1" customWidth="1"/>
    <col min="9815" max="9815" width="4.42578125" style="1" bestFit="1" customWidth="1"/>
    <col min="9816" max="9816" width="10" style="1" customWidth="1"/>
    <col min="9817" max="9817" width="3.5703125" style="1" customWidth="1"/>
    <col min="9818" max="9818" width="11.42578125" style="1" customWidth="1"/>
    <col min="9819" max="9820" width="10.42578125" style="1" customWidth="1"/>
    <col min="9821" max="9984" width="11.42578125" style="1"/>
    <col min="9985" max="9985" width="25.42578125" style="1" customWidth="1"/>
    <col min="9986" max="9994" width="3.140625" style="1" customWidth="1"/>
    <col min="9995" max="9995" width="3.42578125" style="1" bestFit="1" customWidth="1"/>
    <col min="9996" max="9997" width="3.140625" style="1" customWidth="1"/>
    <col min="9998" max="9998" width="3.42578125" style="1" customWidth="1"/>
    <col min="9999" max="10012" width="3.140625" style="1" customWidth="1"/>
    <col min="10013" max="10013" width="3.42578125" style="1" bestFit="1" customWidth="1"/>
    <col min="10014" max="10014" width="3.42578125" style="1" customWidth="1"/>
    <col min="10015" max="10024" width="3.140625" style="1" customWidth="1"/>
    <col min="10025" max="10025" width="3.42578125" style="1" bestFit="1" customWidth="1"/>
    <col min="10026" max="10026" width="3.42578125" style="1" customWidth="1"/>
    <col min="10027" max="10038" width="3.140625" style="1" customWidth="1"/>
    <col min="10039" max="10039" width="3.42578125" style="1" bestFit="1" customWidth="1"/>
    <col min="10040" max="10040" width="3.42578125" style="1" customWidth="1"/>
    <col min="10041" max="10041" width="3.42578125" style="1" bestFit="1" customWidth="1"/>
    <col min="10042" max="10042" width="3.42578125" style="1" customWidth="1"/>
    <col min="10043" max="10069" width="3.140625" style="1" customWidth="1"/>
    <col min="10070" max="10070" width="10.42578125" style="1" customWidth="1"/>
    <col min="10071" max="10071" width="4.42578125" style="1" bestFit="1" customWidth="1"/>
    <col min="10072" max="10072" width="10" style="1" customWidth="1"/>
    <col min="10073" max="10073" width="3.5703125" style="1" customWidth="1"/>
    <col min="10074" max="10074" width="11.42578125" style="1" customWidth="1"/>
    <col min="10075" max="10076" width="10.42578125" style="1" customWidth="1"/>
    <col min="10077" max="10240" width="11.42578125" style="1"/>
    <col min="10241" max="10241" width="25.42578125" style="1" customWidth="1"/>
    <col min="10242" max="10250" width="3.140625" style="1" customWidth="1"/>
    <col min="10251" max="10251" width="3.42578125" style="1" bestFit="1" customWidth="1"/>
    <col min="10252" max="10253" width="3.140625" style="1" customWidth="1"/>
    <col min="10254" max="10254" width="3.42578125" style="1" customWidth="1"/>
    <col min="10255" max="10268" width="3.140625" style="1" customWidth="1"/>
    <col min="10269" max="10269" width="3.42578125" style="1" bestFit="1" customWidth="1"/>
    <col min="10270" max="10270" width="3.42578125" style="1" customWidth="1"/>
    <col min="10271" max="10280" width="3.140625" style="1" customWidth="1"/>
    <col min="10281" max="10281" width="3.42578125" style="1" bestFit="1" customWidth="1"/>
    <col min="10282" max="10282" width="3.42578125" style="1" customWidth="1"/>
    <col min="10283" max="10294" width="3.140625" style="1" customWidth="1"/>
    <col min="10295" max="10295" width="3.42578125" style="1" bestFit="1" customWidth="1"/>
    <col min="10296" max="10296" width="3.42578125" style="1" customWidth="1"/>
    <col min="10297" max="10297" width="3.42578125" style="1" bestFit="1" customWidth="1"/>
    <col min="10298" max="10298" width="3.42578125" style="1" customWidth="1"/>
    <col min="10299" max="10325" width="3.140625" style="1" customWidth="1"/>
    <col min="10326" max="10326" width="10.42578125" style="1" customWidth="1"/>
    <col min="10327" max="10327" width="4.42578125" style="1" bestFit="1" customWidth="1"/>
    <col min="10328" max="10328" width="10" style="1" customWidth="1"/>
    <col min="10329" max="10329" width="3.5703125" style="1" customWidth="1"/>
    <col min="10330" max="10330" width="11.42578125" style="1" customWidth="1"/>
    <col min="10331" max="10332" width="10.42578125" style="1" customWidth="1"/>
    <col min="10333" max="10496" width="11.42578125" style="1"/>
    <col min="10497" max="10497" width="25.42578125" style="1" customWidth="1"/>
    <col min="10498" max="10506" width="3.140625" style="1" customWidth="1"/>
    <col min="10507" max="10507" width="3.42578125" style="1" bestFit="1" customWidth="1"/>
    <col min="10508" max="10509" width="3.140625" style="1" customWidth="1"/>
    <col min="10510" max="10510" width="3.42578125" style="1" customWidth="1"/>
    <col min="10511" max="10524" width="3.140625" style="1" customWidth="1"/>
    <col min="10525" max="10525" width="3.42578125" style="1" bestFit="1" customWidth="1"/>
    <col min="10526" max="10526" width="3.42578125" style="1" customWidth="1"/>
    <col min="10527" max="10536" width="3.140625" style="1" customWidth="1"/>
    <col min="10537" max="10537" width="3.42578125" style="1" bestFit="1" customWidth="1"/>
    <col min="10538" max="10538" width="3.42578125" style="1" customWidth="1"/>
    <col min="10539" max="10550" width="3.140625" style="1" customWidth="1"/>
    <col min="10551" max="10551" width="3.42578125" style="1" bestFit="1" customWidth="1"/>
    <col min="10552" max="10552" width="3.42578125" style="1" customWidth="1"/>
    <col min="10553" max="10553" width="3.42578125" style="1" bestFit="1" customWidth="1"/>
    <col min="10554" max="10554" width="3.42578125" style="1" customWidth="1"/>
    <col min="10555" max="10581" width="3.140625" style="1" customWidth="1"/>
    <col min="10582" max="10582" width="10.42578125" style="1" customWidth="1"/>
    <col min="10583" max="10583" width="4.42578125" style="1" bestFit="1" customWidth="1"/>
    <col min="10584" max="10584" width="10" style="1" customWidth="1"/>
    <col min="10585" max="10585" width="3.5703125" style="1" customWidth="1"/>
    <col min="10586" max="10586" width="11.42578125" style="1" customWidth="1"/>
    <col min="10587" max="10588" width="10.42578125" style="1" customWidth="1"/>
    <col min="10589" max="10752" width="11.42578125" style="1"/>
    <col min="10753" max="10753" width="25.42578125" style="1" customWidth="1"/>
    <col min="10754" max="10762" width="3.140625" style="1" customWidth="1"/>
    <col min="10763" max="10763" width="3.42578125" style="1" bestFit="1" customWidth="1"/>
    <col min="10764" max="10765" width="3.140625" style="1" customWidth="1"/>
    <col min="10766" max="10766" width="3.42578125" style="1" customWidth="1"/>
    <col min="10767" max="10780" width="3.140625" style="1" customWidth="1"/>
    <col min="10781" max="10781" width="3.42578125" style="1" bestFit="1" customWidth="1"/>
    <col min="10782" max="10782" width="3.42578125" style="1" customWidth="1"/>
    <col min="10783" max="10792" width="3.140625" style="1" customWidth="1"/>
    <col min="10793" max="10793" width="3.42578125" style="1" bestFit="1" customWidth="1"/>
    <col min="10794" max="10794" width="3.42578125" style="1" customWidth="1"/>
    <col min="10795" max="10806" width="3.140625" style="1" customWidth="1"/>
    <col min="10807" max="10807" width="3.42578125" style="1" bestFit="1" customWidth="1"/>
    <col min="10808" max="10808" width="3.42578125" style="1" customWidth="1"/>
    <col min="10809" max="10809" width="3.42578125" style="1" bestFit="1" customWidth="1"/>
    <col min="10810" max="10810" width="3.42578125" style="1" customWidth="1"/>
    <col min="10811" max="10837" width="3.140625" style="1" customWidth="1"/>
    <col min="10838" max="10838" width="10.42578125" style="1" customWidth="1"/>
    <col min="10839" max="10839" width="4.42578125" style="1" bestFit="1" customWidth="1"/>
    <col min="10840" max="10840" width="10" style="1" customWidth="1"/>
    <col min="10841" max="10841" width="3.5703125" style="1" customWidth="1"/>
    <col min="10842" max="10842" width="11.42578125" style="1" customWidth="1"/>
    <col min="10843" max="10844" width="10.42578125" style="1" customWidth="1"/>
    <col min="10845" max="11008" width="11.42578125" style="1"/>
    <col min="11009" max="11009" width="25.42578125" style="1" customWidth="1"/>
    <col min="11010" max="11018" width="3.140625" style="1" customWidth="1"/>
    <col min="11019" max="11019" width="3.42578125" style="1" bestFit="1" customWidth="1"/>
    <col min="11020" max="11021" width="3.140625" style="1" customWidth="1"/>
    <col min="11022" max="11022" width="3.42578125" style="1" customWidth="1"/>
    <col min="11023" max="11036" width="3.140625" style="1" customWidth="1"/>
    <col min="11037" max="11037" width="3.42578125" style="1" bestFit="1" customWidth="1"/>
    <col min="11038" max="11038" width="3.42578125" style="1" customWidth="1"/>
    <col min="11039" max="11048" width="3.140625" style="1" customWidth="1"/>
    <col min="11049" max="11049" width="3.42578125" style="1" bestFit="1" customWidth="1"/>
    <col min="11050" max="11050" width="3.42578125" style="1" customWidth="1"/>
    <col min="11051" max="11062" width="3.140625" style="1" customWidth="1"/>
    <col min="11063" max="11063" width="3.42578125" style="1" bestFit="1" customWidth="1"/>
    <col min="11064" max="11064" width="3.42578125" style="1" customWidth="1"/>
    <col min="11065" max="11065" width="3.42578125" style="1" bestFit="1" customWidth="1"/>
    <col min="11066" max="11066" width="3.42578125" style="1" customWidth="1"/>
    <col min="11067" max="11093" width="3.140625" style="1" customWidth="1"/>
    <col min="11094" max="11094" width="10.42578125" style="1" customWidth="1"/>
    <col min="11095" max="11095" width="4.42578125" style="1" bestFit="1" customWidth="1"/>
    <col min="11096" max="11096" width="10" style="1" customWidth="1"/>
    <col min="11097" max="11097" width="3.5703125" style="1" customWidth="1"/>
    <col min="11098" max="11098" width="11.42578125" style="1" customWidth="1"/>
    <col min="11099" max="11100" width="10.42578125" style="1" customWidth="1"/>
    <col min="11101" max="11264" width="11.42578125" style="1"/>
    <col min="11265" max="11265" width="25.42578125" style="1" customWidth="1"/>
    <col min="11266" max="11274" width="3.140625" style="1" customWidth="1"/>
    <col min="11275" max="11275" width="3.42578125" style="1" bestFit="1" customWidth="1"/>
    <col min="11276" max="11277" width="3.140625" style="1" customWidth="1"/>
    <col min="11278" max="11278" width="3.42578125" style="1" customWidth="1"/>
    <col min="11279" max="11292" width="3.140625" style="1" customWidth="1"/>
    <col min="11293" max="11293" width="3.42578125" style="1" bestFit="1" customWidth="1"/>
    <col min="11294" max="11294" width="3.42578125" style="1" customWidth="1"/>
    <col min="11295" max="11304" width="3.140625" style="1" customWidth="1"/>
    <col min="11305" max="11305" width="3.42578125" style="1" bestFit="1" customWidth="1"/>
    <col min="11306" max="11306" width="3.42578125" style="1" customWidth="1"/>
    <col min="11307" max="11318" width="3.140625" style="1" customWidth="1"/>
    <col min="11319" max="11319" width="3.42578125" style="1" bestFit="1" customWidth="1"/>
    <col min="11320" max="11320" width="3.42578125" style="1" customWidth="1"/>
    <col min="11321" max="11321" width="3.42578125" style="1" bestFit="1" customWidth="1"/>
    <col min="11322" max="11322" width="3.42578125" style="1" customWidth="1"/>
    <col min="11323" max="11349" width="3.140625" style="1" customWidth="1"/>
    <col min="11350" max="11350" width="10.42578125" style="1" customWidth="1"/>
    <col min="11351" max="11351" width="4.42578125" style="1" bestFit="1" customWidth="1"/>
    <col min="11352" max="11352" width="10" style="1" customWidth="1"/>
    <col min="11353" max="11353" width="3.5703125" style="1" customWidth="1"/>
    <col min="11354" max="11354" width="11.42578125" style="1" customWidth="1"/>
    <col min="11355" max="11356" width="10.42578125" style="1" customWidth="1"/>
    <col min="11357" max="11520" width="11.42578125" style="1"/>
    <col min="11521" max="11521" width="25.42578125" style="1" customWidth="1"/>
    <col min="11522" max="11530" width="3.140625" style="1" customWidth="1"/>
    <col min="11531" max="11531" width="3.42578125" style="1" bestFit="1" customWidth="1"/>
    <col min="11532" max="11533" width="3.140625" style="1" customWidth="1"/>
    <col min="11534" max="11534" width="3.42578125" style="1" customWidth="1"/>
    <col min="11535" max="11548" width="3.140625" style="1" customWidth="1"/>
    <col min="11549" max="11549" width="3.42578125" style="1" bestFit="1" customWidth="1"/>
    <col min="11550" max="11550" width="3.42578125" style="1" customWidth="1"/>
    <col min="11551" max="11560" width="3.140625" style="1" customWidth="1"/>
    <col min="11561" max="11561" width="3.42578125" style="1" bestFit="1" customWidth="1"/>
    <col min="11562" max="11562" width="3.42578125" style="1" customWidth="1"/>
    <col min="11563" max="11574" width="3.140625" style="1" customWidth="1"/>
    <col min="11575" max="11575" width="3.42578125" style="1" bestFit="1" customWidth="1"/>
    <col min="11576" max="11576" width="3.42578125" style="1" customWidth="1"/>
    <col min="11577" max="11577" width="3.42578125" style="1" bestFit="1" customWidth="1"/>
    <col min="11578" max="11578" width="3.42578125" style="1" customWidth="1"/>
    <col min="11579" max="11605" width="3.140625" style="1" customWidth="1"/>
    <col min="11606" max="11606" width="10.42578125" style="1" customWidth="1"/>
    <col min="11607" max="11607" width="4.42578125" style="1" bestFit="1" customWidth="1"/>
    <col min="11608" max="11608" width="10" style="1" customWidth="1"/>
    <col min="11609" max="11609" width="3.5703125" style="1" customWidth="1"/>
    <col min="11610" max="11610" width="11.42578125" style="1" customWidth="1"/>
    <col min="11611" max="11612" width="10.42578125" style="1" customWidth="1"/>
    <col min="11613" max="11776" width="11.42578125" style="1"/>
    <col min="11777" max="11777" width="25.42578125" style="1" customWidth="1"/>
    <col min="11778" max="11786" width="3.140625" style="1" customWidth="1"/>
    <col min="11787" max="11787" width="3.42578125" style="1" bestFit="1" customWidth="1"/>
    <col min="11788" max="11789" width="3.140625" style="1" customWidth="1"/>
    <col min="11790" max="11790" width="3.42578125" style="1" customWidth="1"/>
    <col min="11791" max="11804" width="3.140625" style="1" customWidth="1"/>
    <col min="11805" max="11805" width="3.42578125" style="1" bestFit="1" customWidth="1"/>
    <col min="11806" max="11806" width="3.42578125" style="1" customWidth="1"/>
    <col min="11807" max="11816" width="3.140625" style="1" customWidth="1"/>
    <col min="11817" max="11817" width="3.42578125" style="1" bestFit="1" customWidth="1"/>
    <col min="11818" max="11818" width="3.42578125" style="1" customWidth="1"/>
    <col min="11819" max="11830" width="3.140625" style="1" customWidth="1"/>
    <col min="11831" max="11831" width="3.42578125" style="1" bestFit="1" customWidth="1"/>
    <col min="11832" max="11832" width="3.42578125" style="1" customWidth="1"/>
    <col min="11833" max="11833" width="3.42578125" style="1" bestFit="1" customWidth="1"/>
    <col min="11834" max="11834" width="3.42578125" style="1" customWidth="1"/>
    <col min="11835" max="11861" width="3.140625" style="1" customWidth="1"/>
    <col min="11862" max="11862" width="10.42578125" style="1" customWidth="1"/>
    <col min="11863" max="11863" width="4.42578125" style="1" bestFit="1" customWidth="1"/>
    <col min="11864" max="11864" width="10" style="1" customWidth="1"/>
    <col min="11865" max="11865" width="3.5703125" style="1" customWidth="1"/>
    <col min="11866" max="11866" width="11.42578125" style="1" customWidth="1"/>
    <col min="11867" max="11868" width="10.42578125" style="1" customWidth="1"/>
    <col min="11869" max="12032" width="11.42578125" style="1"/>
    <col min="12033" max="12033" width="25.42578125" style="1" customWidth="1"/>
    <col min="12034" max="12042" width="3.140625" style="1" customWidth="1"/>
    <col min="12043" max="12043" width="3.42578125" style="1" bestFit="1" customWidth="1"/>
    <col min="12044" max="12045" width="3.140625" style="1" customWidth="1"/>
    <col min="12046" max="12046" width="3.42578125" style="1" customWidth="1"/>
    <col min="12047" max="12060" width="3.140625" style="1" customWidth="1"/>
    <col min="12061" max="12061" width="3.42578125" style="1" bestFit="1" customWidth="1"/>
    <col min="12062" max="12062" width="3.42578125" style="1" customWidth="1"/>
    <col min="12063" max="12072" width="3.140625" style="1" customWidth="1"/>
    <col min="12073" max="12073" width="3.42578125" style="1" bestFit="1" customWidth="1"/>
    <col min="12074" max="12074" width="3.42578125" style="1" customWidth="1"/>
    <col min="12075" max="12086" width="3.140625" style="1" customWidth="1"/>
    <col min="12087" max="12087" width="3.42578125" style="1" bestFit="1" customWidth="1"/>
    <col min="12088" max="12088" width="3.42578125" style="1" customWidth="1"/>
    <col min="12089" max="12089" width="3.42578125" style="1" bestFit="1" customWidth="1"/>
    <col min="12090" max="12090" width="3.42578125" style="1" customWidth="1"/>
    <col min="12091" max="12117" width="3.140625" style="1" customWidth="1"/>
    <col min="12118" max="12118" width="10.42578125" style="1" customWidth="1"/>
    <col min="12119" max="12119" width="4.42578125" style="1" bestFit="1" customWidth="1"/>
    <col min="12120" max="12120" width="10" style="1" customWidth="1"/>
    <col min="12121" max="12121" width="3.5703125" style="1" customWidth="1"/>
    <col min="12122" max="12122" width="11.42578125" style="1" customWidth="1"/>
    <col min="12123" max="12124" width="10.42578125" style="1" customWidth="1"/>
    <col min="12125" max="12288" width="11.42578125" style="1"/>
    <col min="12289" max="12289" width="25.42578125" style="1" customWidth="1"/>
    <col min="12290" max="12298" width="3.140625" style="1" customWidth="1"/>
    <col min="12299" max="12299" width="3.42578125" style="1" bestFit="1" customWidth="1"/>
    <col min="12300" max="12301" width="3.140625" style="1" customWidth="1"/>
    <col min="12302" max="12302" width="3.42578125" style="1" customWidth="1"/>
    <col min="12303" max="12316" width="3.140625" style="1" customWidth="1"/>
    <col min="12317" max="12317" width="3.42578125" style="1" bestFit="1" customWidth="1"/>
    <col min="12318" max="12318" width="3.42578125" style="1" customWidth="1"/>
    <col min="12319" max="12328" width="3.140625" style="1" customWidth="1"/>
    <col min="12329" max="12329" width="3.42578125" style="1" bestFit="1" customWidth="1"/>
    <col min="12330" max="12330" width="3.42578125" style="1" customWidth="1"/>
    <col min="12331" max="12342" width="3.140625" style="1" customWidth="1"/>
    <col min="12343" max="12343" width="3.42578125" style="1" bestFit="1" customWidth="1"/>
    <col min="12344" max="12344" width="3.42578125" style="1" customWidth="1"/>
    <col min="12345" max="12345" width="3.42578125" style="1" bestFit="1" customWidth="1"/>
    <col min="12346" max="12346" width="3.42578125" style="1" customWidth="1"/>
    <col min="12347" max="12373" width="3.140625" style="1" customWidth="1"/>
    <col min="12374" max="12374" width="10.42578125" style="1" customWidth="1"/>
    <col min="12375" max="12375" width="4.42578125" style="1" bestFit="1" customWidth="1"/>
    <col min="12376" max="12376" width="10" style="1" customWidth="1"/>
    <col min="12377" max="12377" width="3.5703125" style="1" customWidth="1"/>
    <col min="12378" max="12378" width="11.42578125" style="1" customWidth="1"/>
    <col min="12379" max="12380" width="10.42578125" style="1" customWidth="1"/>
    <col min="12381" max="12544" width="11.42578125" style="1"/>
    <col min="12545" max="12545" width="25.42578125" style="1" customWidth="1"/>
    <col min="12546" max="12554" width="3.140625" style="1" customWidth="1"/>
    <col min="12555" max="12555" width="3.42578125" style="1" bestFit="1" customWidth="1"/>
    <col min="12556" max="12557" width="3.140625" style="1" customWidth="1"/>
    <col min="12558" max="12558" width="3.42578125" style="1" customWidth="1"/>
    <col min="12559" max="12572" width="3.140625" style="1" customWidth="1"/>
    <col min="12573" max="12573" width="3.42578125" style="1" bestFit="1" customWidth="1"/>
    <col min="12574" max="12574" width="3.42578125" style="1" customWidth="1"/>
    <col min="12575" max="12584" width="3.140625" style="1" customWidth="1"/>
    <col min="12585" max="12585" width="3.42578125" style="1" bestFit="1" customWidth="1"/>
    <col min="12586" max="12586" width="3.42578125" style="1" customWidth="1"/>
    <col min="12587" max="12598" width="3.140625" style="1" customWidth="1"/>
    <col min="12599" max="12599" width="3.42578125" style="1" bestFit="1" customWidth="1"/>
    <col min="12600" max="12600" width="3.42578125" style="1" customWidth="1"/>
    <col min="12601" max="12601" width="3.42578125" style="1" bestFit="1" customWidth="1"/>
    <col min="12602" max="12602" width="3.42578125" style="1" customWidth="1"/>
    <col min="12603" max="12629" width="3.140625" style="1" customWidth="1"/>
    <col min="12630" max="12630" width="10.42578125" style="1" customWidth="1"/>
    <col min="12631" max="12631" width="4.42578125" style="1" bestFit="1" customWidth="1"/>
    <col min="12632" max="12632" width="10" style="1" customWidth="1"/>
    <col min="12633" max="12633" width="3.5703125" style="1" customWidth="1"/>
    <col min="12634" max="12634" width="11.42578125" style="1" customWidth="1"/>
    <col min="12635" max="12636" width="10.42578125" style="1" customWidth="1"/>
    <col min="12637" max="12800" width="11.42578125" style="1"/>
    <col min="12801" max="12801" width="25.42578125" style="1" customWidth="1"/>
    <col min="12802" max="12810" width="3.140625" style="1" customWidth="1"/>
    <col min="12811" max="12811" width="3.42578125" style="1" bestFit="1" customWidth="1"/>
    <col min="12812" max="12813" width="3.140625" style="1" customWidth="1"/>
    <col min="12814" max="12814" width="3.42578125" style="1" customWidth="1"/>
    <col min="12815" max="12828" width="3.140625" style="1" customWidth="1"/>
    <col min="12829" max="12829" width="3.42578125" style="1" bestFit="1" customWidth="1"/>
    <col min="12830" max="12830" width="3.42578125" style="1" customWidth="1"/>
    <col min="12831" max="12840" width="3.140625" style="1" customWidth="1"/>
    <col min="12841" max="12841" width="3.42578125" style="1" bestFit="1" customWidth="1"/>
    <col min="12842" max="12842" width="3.42578125" style="1" customWidth="1"/>
    <col min="12843" max="12854" width="3.140625" style="1" customWidth="1"/>
    <col min="12855" max="12855" width="3.42578125" style="1" bestFit="1" customWidth="1"/>
    <col min="12856" max="12856" width="3.42578125" style="1" customWidth="1"/>
    <col min="12857" max="12857" width="3.42578125" style="1" bestFit="1" customWidth="1"/>
    <col min="12858" max="12858" width="3.42578125" style="1" customWidth="1"/>
    <col min="12859" max="12885" width="3.140625" style="1" customWidth="1"/>
    <col min="12886" max="12886" width="10.42578125" style="1" customWidth="1"/>
    <col min="12887" max="12887" width="4.42578125" style="1" bestFit="1" customWidth="1"/>
    <col min="12888" max="12888" width="10" style="1" customWidth="1"/>
    <col min="12889" max="12889" width="3.5703125" style="1" customWidth="1"/>
    <col min="12890" max="12890" width="11.42578125" style="1" customWidth="1"/>
    <col min="12891" max="12892" width="10.42578125" style="1" customWidth="1"/>
    <col min="12893" max="13056" width="11.42578125" style="1"/>
    <col min="13057" max="13057" width="25.42578125" style="1" customWidth="1"/>
    <col min="13058" max="13066" width="3.140625" style="1" customWidth="1"/>
    <col min="13067" max="13067" width="3.42578125" style="1" bestFit="1" customWidth="1"/>
    <col min="13068" max="13069" width="3.140625" style="1" customWidth="1"/>
    <col min="13070" max="13070" width="3.42578125" style="1" customWidth="1"/>
    <col min="13071" max="13084" width="3.140625" style="1" customWidth="1"/>
    <col min="13085" max="13085" width="3.42578125" style="1" bestFit="1" customWidth="1"/>
    <col min="13086" max="13086" width="3.42578125" style="1" customWidth="1"/>
    <col min="13087" max="13096" width="3.140625" style="1" customWidth="1"/>
    <col min="13097" max="13097" width="3.42578125" style="1" bestFit="1" customWidth="1"/>
    <col min="13098" max="13098" width="3.42578125" style="1" customWidth="1"/>
    <col min="13099" max="13110" width="3.140625" style="1" customWidth="1"/>
    <col min="13111" max="13111" width="3.42578125" style="1" bestFit="1" customWidth="1"/>
    <col min="13112" max="13112" width="3.42578125" style="1" customWidth="1"/>
    <col min="13113" max="13113" width="3.42578125" style="1" bestFit="1" customWidth="1"/>
    <col min="13114" max="13114" width="3.42578125" style="1" customWidth="1"/>
    <col min="13115" max="13141" width="3.140625" style="1" customWidth="1"/>
    <col min="13142" max="13142" width="10.42578125" style="1" customWidth="1"/>
    <col min="13143" max="13143" width="4.42578125" style="1" bestFit="1" customWidth="1"/>
    <col min="13144" max="13144" width="10" style="1" customWidth="1"/>
    <col min="13145" max="13145" width="3.5703125" style="1" customWidth="1"/>
    <col min="13146" max="13146" width="11.42578125" style="1" customWidth="1"/>
    <col min="13147" max="13148" width="10.42578125" style="1" customWidth="1"/>
    <col min="13149" max="13312" width="11.42578125" style="1"/>
    <col min="13313" max="13313" width="25.42578125" style="1" customWidth="1"/>
    <col min="13314" max="13322" width="3.140625" style="1" customWidth="1"/>
    <col min="13323" max="13323" width="3.42578125" style="1" bestFit="1" customWidth="1"/>
    <col min="13324" max="13325" width="3.140625" style="1" customWidth="1"/>
    <col min="13326" max="13326" width="3.42578125" style="1" customWidth="1"/>
    <col min="13327" max="13340" width="3.140625" style="1" customWidth="1"/>
    <col min="13341" max="13341" width="3.42578125" style="1" bestFit="1" customWidth="1"/>
    <col min="13342" max="13342" width="3.42578125" style="1" customWidth="1"/>
    <col min="13343" max="13352" width="3.140625" style="1" customWidth="1"/>
    <col min="13353" max="13353" width="3.42578125" style="1" bestFit="1" customWidth="1"/>
    <col min="13354" max="13354" width="3.42578125" style="1" customWidth="1"/>
    <col min="13355" max="13366" width="3.140625" style="1" customWidth="1"/>
    <col min="13367" max="13367" width="3.42578125" style="1" bestFit="1" customWidth="1"/>
    <col min="13368" max="13368" width="3.42578125" style="1" customWidth="1"/>
    <col min="13369" max="13369" width="3.42578125" style="1" bestFit="1" customWidth="1"/>
    <col min="13370" max="13370" width="3.42578125" style="1" customWidth="1"/>
    <col min="13371" max="13397" width="3.140625" style="1" customWidth="1"/>
    <col min="13398" max="13398" width="10.42578125" style="1" customWidth="1"/>
    <col min="13399" max="13399" width="4.42578125" style="1" bestFit="1" customWidth="1"/>
    <col min="13400" max="13400" width="10" style="1" customWidth="1"/>
    <col min="13401" max="13401" width="3.5703125" style="1" customWidth="1"/>
    <col min="13402" max="13402" width="11.42578125" style="1" customWidth="1"/>
    <col min="13403" max="13404" width="10.42578125" style="1" customWidth="1"/>
    <col min="13405" max="13568" width="11.42578125" style="1"/>
    <col min="13569" max="13569" width="25.42578125" style="1" customWidth="1"/>
    <col min="13570" max="13578" width="3.140625" style="1" customWidth="1"/>
    <col min="13579" max="13579" width="3.42578125" style="1" bestFit="1" customWidth="1"/>
    <col min="13580" max="13581" width="3.140625" style="1" customWidth="1"/>
    <col min="13582" max="13582" width="3.42578125" style="1" customWidth="1"/>
    <col min="13583" max="13596" width="3.140625" style="1" customWidth="1"/>
    <col min="13597" max="13597" width="3.42578125" style="1" bestFit="1" customWidth="1"/>
    <col min="13598" max="13598" width="3.42578125" style="1" customWidth="1"/>
    <col min="13599" max="13608" width="3.140625" style="1" customWidth="1"/>
    <col min="13609" max="13609" width="3.42578125" style="1" bestFit="1" customWidth="1"/>
    <col min="13610" max="13610" width="3.42578125" style="1" customWidth="1"/>
    <col min="13611" max="13622" width="3.140625" style="1" customWidth="1"/>
    <col min="13623" max="13623" width="3.42578125" style="1" bestFit="1" customWidth="1"/>
    <col min="13624" max="13624" width="3.42578125" style="1" customWidth="1"/>
    <col min="13625" max="13625" width="3.42578125" style="1" bestFit="1" customWidth="1"/>
    <col min="13626" max="13626" width="3.42578125" style="1" customWidth="1"/>
    <col min="13627" max="13653" width="3.140625" style="1" customWidth="1"/>
    <col min="13654" max="13654" width="10.42578125" style="1" customWidth="1"/>
    <col min="13655" max="13655" width="4.42578125" style="1" bestFit="1" customWidth="1"/>
    <col min="13656" max="13656" width="10" style="1" customWidth="1"/>
    <col min="13657" max="13657" width="3.5703125" style="1" customWidth="1"/>
    <col min="13658" max="13658" width="11.42578125" style="1" customWidth="1"/>
    <col min="13659" max="13660" width="10.42578125" style="1" customWidth="1"/>
    <col min="13661" max="13824" width="11.42578125" style="1"/>
    <col min="13825" max="13825" width="25.42578125" style="1" customWidth="1"/>
    <col min="13826" max="13834" width="3.140625" style="1" customWidth="1"/>
    <col min="13835" max="13835" width="3.42578125" style="1" bestFit="1" customWidth="1"/>
    <col min="13836" max="13837" width="3.140625" style="1" customWidth="1"/>
    <col min="13838" max="13838" width="3.42578125" style="1" customWidth="1"/>
    <col min="13839" max="13852" width="3.140625" style="1" customWidth="1"/>
    <col min="13853" max="13853" width="3.42578125" style="1" bestFit="1" customWidth="1"/>
    <col min="13854" max="13854" width="3.42578125" style="1" customWidth="1"/>
    <col min="13855" max="13864" width="3.140625" style="1" customWidth="1"/>
    <col min="13865" max="13865" width="3.42578125" style="1" bestFit="1" customWidth="1"/>
    <col min="13866" max="13866" width="3.42578125" style="1" customWidth="1"/>
    <col min="13867" max="13878" width="3.140625" style="1" customWidth="1"/>
    <col min="13879" max="13879" width="3.42578125" style="1" bestFit="1" customWidth="1"/>
    <col min="13880" max="13880" width="3.42578125" style="1" customWidth="1"/>
    <col min="13881" max="13881" width="3.42578125" style="1" bestFit="1" customWidth="1"/>
    <col min="13882" max="13882" width="3.42578125" style="1" customWidth="1"/>
    <col min="13883" max="13909" width="3.140625" style="1" customWidth="1"/>
    <col min="13910" max="13910" width="10.42578125" style="1" customWidth="1"/>
    <col min="13911" max="13911" width="4.42578125" style="1" bestFit="1" customWidth="1"/>
    <col min="13912" max="13912" width="10" style="1" customWidth="1"/>
    <col min="13913" max="13913" width="3.5703125" style="1" customWidth="1"/>
    <col min="13914" max="13914" width="11.42578125" style="1" customWidth="1"/>
    <col min="13915" max="13916" width="10.42578125" style="1" customWidth="1"/>
    <col min="13917" max="14080" width="11.42578125" style="1"/>
    <col min="14081" max="14081" width="25.42578125" style="1" customWidth="1"/>
    <col min="14082" max="14090" width="3.140625" style="1" customWidth="1"/>
    <col min="14091" max="14091" width="3.42578125" style="1" bestFit="1" customWidth="1"/>
    <col min="14092" max="14093" width="3.140625" style="1" customWidth="1"/>
    <col min="14094" max="14094" width="3.42578125" style="1" customWidth="1"/>
    <col min="14095" max="14108" width="3.140625" style="1" customWidth="1"/>
    <col min="14109" max="14109" width="3.42578125" style="1" bestFit="1" customWidth="1"/>
    <col min="14110" max="14110" width="3.42578125" style="1" customWidth="1"/>
    <col min="14111" max="14120" width="3.140625" style="1" customWidth="1"/>
    <col min="14121" max="14121" width="3.42578125" style="1" bestFit="1" customWidth="1"/>
    <col min="14122" max="14122" width="3.42578125" style="1" customWidth="1"/>
    <col min="14123" max="14134" width="3.140625" style="1" customWidth="1"/>
    <col min="14135" max="14135" width="3.42578125" style="1" bestFit="1" customWidth="1"/>
    <col min="14136" max="14136" width="3.42578125" style="1" customWidth="1"/>
    <col min="14137" max="14137" width="3.42578125" style="1" bestFit="1" customWidth="1"/>
    <col min="14138" max="14138" width="3.42578125" style="1" customWidth="1"/>
    <col min="14139" max="14165" width="3.140625" style="1" customWidth="1"/>
    <col min="14166" max="14166" width="10.42578125" style="1" customWidth="1"/>
    <col min="14167" max="14167" width="4.42578125" style="1" bestFit="1" customWidth="1"/>
    <col min="14168" max="14168" width="10" style="1" customWidth="1"/>
    <col min="14169" max="14169" width="3.5703125" style="1" customWidth="1"/>
    <col min="14170" max="14170" width="11.42578125" style="1" customWidth="1"/>
    <col min="14171" max="14172" width="10.42578125" style="1" customWidth="1"/>
    <col min="14173" max="14336" width="11.42578125" style="1"/>
    <col min="14337" max="14337" width="25.42578125" style="1" customWidth="1"/>
    <col min="14338" max="14346" width="3.140625" style="1" customWidth="1"/>
    <col min="14347" max="14347" width="3.42578125" style="1" bestFit="1" customWidth="1"/>
    <col min="14348" max="14349" width="3.140625" style="1" customWidth="1"/>
    <col min="14350" max="14350" width="3.42578125" style="1" customWidth="1"/>
    <col min="14351" max="14364" width="3.140625" style="1" customWidth="1"/>
    <col min="14365" max="14365" width="3.42578125" style="1" bestFit="1" customWidth="1"/>
    <col min="14366" max="14366" width="3.42578125" style="1" customWidth="1"/>
    <col min="14367" max="14376" width="3.140625" style="1" customWidth="1"/>
    <col min="14377" max="14377" width="3.42578125" style="1" bestFit="1" customWidth="1"/>
    <col min="14378" max="14378" width="3.42578125" style="1" customWidth="1"/>
    <col min="14379" max="14390" width="3.140625" style="1" customWidth="1"/>
    <col min="14391" max="14391" width="3.42578125" style="1" bestFit="1" customWidth="1"/>
    <col min="14392" max="14392" width="3.42578125" style="1" customWidth="1"/>
    <col min="14393" max="14393" width="3.42578125" style="1" bestFit="1" customWidth="1"/>
    <col min="14394" max="14394" width="3.42578125" style="1" customWidth="1"/>
    <col min="14395" max="14421" width="3.140625" style="1" customWidth="1"/>
    <col min="14422" max="14422" width="10.42578125" style="1" customWidth="1"/>
    <col min="14423" max="14423" width="4.42578125" style="1" bestFit="1" customWidth="1"/>
    <col min="14424" max="14424" width="10" style="1" customWidth="1"/>
    <col min="14425" max="14425" width="3.5703125" style="1" customWidth="1"/>
    <col min="14426" max="14426" width="11.42578125" style="1" customWidth="1"/>
    <col min="14427" max="14428" width="10.42578125" style="1" customWidth="1"/>
    <col min="14429" max="14592" width="11.42578125" style="1"/>
    <col min="14593" max="14593" width="25.42578125" style="1" customWidth="1"/>
    <col min="14594" max="14602" width="3.140625" style="1" customWidth="1"/>
    <col min="14603" max="14603" width="3.42578125" style="1" bestFit="1" customWidth="1"/>
    <col min="14604" max="14605" width="3.140625" style="1" customWidth="1"/>
    <col min="14606" max="14606" width="3.42578125" style="1" customWidth="1"/>
    <col min="14607" max="14620" width="3.140625" style="1" customWidth="1"/>
    <col min="14621" max="14621" width="3.42578125" style="1" bestFit="1" customWidth="1"/>
    <col min="14622" max="14622" width="3.42578125" style="1" customWidth="1"/>
    <col min="14623" max="14632" width="3.140625" style="1" customWidth="1"/>
    <col min="14633" max="14633" width="3.42578125" style="1" bestFit="1" customWidth="1"/>
    <col min="14634" max="14634" width="3.42578125" style="1" customWidth="1"/>
    <col min="14635" max="14646" width="3.140625" style="1" customWidth="1"/>
    <col min="14647" max="14647" width="3.42578125" style="1" bestFit="1" customWidth="1"/>
    <col min="14648" max="14648" width="3.42578125" style="1" customWidth="1"/>
    <col min="14649" max="14649" width="3.42578125" style="1" bestFit="1" customWidth="1"/>
    <col min="14650" max="14650" width="3.42578125" style="1" customWidth="1"/>
    <col min="14651" max="14677" width="3.140625" style="1" customWidth="1"/>
    <col min="14678" max="14678" width="10.42578125" style="1" customWidth="1"/>
    <col min="14679" max="14679" width="4.42578125" style="1" bestFit="1" customWidth="1"/>
    <col min="14680" max="14680" width="10" style="1" customWidth="1"/>
    <col min="14681" max="14681" width="3.5703125" style="1" customWidth="1"/>
    <col min="14682" max="14682" width="11.42578125" style="1" customWidth="1"/>
    <col min="14683" max="14684" width="10.42578125" style="1" customWidth="1"/>
    <col min="14685" max="14848" width="11.42578125" style="1"/>
    <col min="14849" max="14849" width="25.42578125" style="1" customWidth="1"/>
    <col min="14850" max="14858" width="3.140625" style="1" customWidth="1"/>
    <col min="14859" max="14859" width="3.42578125" style="1" bestFit="1" customWidth="1"/>
    <col min="14860" max="14861" width="3.140625" style="1" customWidth="1"/>
    <col min="14862" max="14862" width="3.42578125" style="1" customWidth="1"/>
    <col min="14863" max="14876" width="3.140625" style="1" customWidth="1"/>
    <col min="14877" max="14877" width="3.42578125" style="1" bestFit="1" customWidth="1"/>
    <col min="14878" max="14878" width="3.42578125" style="1" customWidth="1"/>
    <col min="14879" max="14888" width="3.140625" style="1" customWidth="1"/>
    <col min="14889" max="14889" width="3.42578125" style="1" bestFit="1" customWidth="1"/>
    <col min="14890" max="14890" width="3.42578125" style="1" customWidth="1"/>
    <col min="14891" max="14902" width="3.140625" style="1" customWidth="1"/>
    <col min="14903" max="14903" width="3.42578125" style="1" bestFit="1" customWidth="1"/>
    <col min="14904" max="14904" width="3.42578125" style="1" customWidth="1"/>
    <col min="14905" max="14905" width="3.42578125" style="1" bestFit="1" customWidth="1"/>
    <col min="14906" max="14906" width="3.42578125" style="1" customWidth="1"/>
    <col min="14907" max="14933" width="3.140625" style="1" customWidth="1"/>
    <col min="14934" max="14934" width="10.42578125" style="1" customWidth="1"/>
    <col min="14935" max="14935" width="4.42578125" style="1" bestFit="1" customWidth="1"/>
    <col min="14936" max="14936" width="10" style="1" customWidth="1"/>
    <col min="14937" max="14937" width="3.5703125" style="1" customWidth="1"/>
    <col min="14938" max="14938" width="11.42578125" style="1" customWidth="1"/>
    <col min="14939" max="14940" width="10.42578125" style="1" customWidth="1"/>
    <col min="14941" max="15104" width="11.42578125" style="1"/>
    <col min="15105" max="15105" width="25.42578125" style="1" customWidth="1"/>
    <col min="15106" max="15114" width="3.140625" style="1" customWidth="1"/>
    <col min="15115" max="15115" width="3.42578125" style="1" bestFit="1" customWidth="1"/>
    <col min="15116" max="15117" width="3.140625" style="1" customWidth="1"/>
    <col min="15118" max="15118" width="3.42578125" style="1" customWidth="1"/>
    <col min="15119" max="15132" width="3.140625" style="1" customWidth="1"/>
    <col min="15133" max="15133" width="3.42578125" style="1" bestFit="1" customWidth="1"/>
    <col min="15134" max="15134" width="3.42578125" style="1" customWidth="1"/>
    <col min="15135" max="15144" width="3.140625" style="1" customWidth="1"/>
    <col min="15145" max="15145" width="3.42578125" style="1" bestFit="1" customWidth="1"/>
    <col min="15146" max="15146" width="3.42578125" style="1" customWidth="1"/>
    <col min="15147" max="15158" width="3.140625" style="1" customWidth="1"/>
    <col min="15159" max="15159" width="3.42578125" style="1" bestFit="1" customWidth="1"/>
    <col min="15160" max="15160" width="3.42578125" style="1" customWidth="1"/>
    <col min="15161" max="15161" width="3.42578125" style="1" bestFit="1" customWidth="1"/>
    <col min="15162" max="15162" width="3.42578125" style="1" customWidth="1"/>
    <col min="15163" max="15189" width="3.140625" style="1" customWidth="1"/>
    <col min="15190" max="15190" width="10.42578125" style="1" customWidth="1"/>
    <col min="15191" max="15191" width="4.42578125" style="1" bestFit="1" customWidth="1"/>
    <col min="15192" max="15192" width="10" style="1" customWidth="1"/>
    <col min="15193" max="15193" width="3.5703125" style="1" customWidth="1"/>
    <col min="15194" max="15194" width="11.42578125" style="1" customWidth="1"/>
    <col min="15195" max="15196" width="10.42578125" style="1" customWidth="1"/>
    <col min="15197" max="15360" width="11.42578125" style="1"/>
    <col min="15361" max="15361" width="25.42578125" style="1" customWidth="1"/>
    <col min="15362" max="15370" width="3.140625" style="1" customWidth="1"/>
    <col min="15371" max="15371" width="3.42578125" style="1" bestFit="1" customWidth="1"/>
    <col min="15372" max="15373" width="3.140625" style="1" customWidth="1"/>
    <col min="15374" max="15374" width="3.42578125" style="1" customWidth="1"/>
    <col min="15375" max="15388" width="3.140625" style="1" customWidth="1"/>
    <col min="15389" max="15389" width="3.42578125" style="1" bestFit="1" customWidth="1"/>
    <col min="15390" max="15390" width="3.42578125" style="1" customWidth="1"/>
    <col min="15391" max="15400" width="3.140625" style="1" customWidth="1"/>
    <col min="15401" max="15401" width="3.42578125" style="1" bestFit="1" customWidth="1"/>
    <col min="15402" max="15402" width="3.42578125" style="1" customWidth="1"/>
    <col min="15403" max="15414" width="3.140625" style="1" customWidth="1"/>
    <col min="15415" max="15415" width="3.42578125" style="1" bestFit="1" customWidth="1"/>
    <col min="15416" max="15416" width="3.42578125" style="1" customWidth="1"/>
    <col min="15417" max="15417" width="3.42578125" style="1" bestFit="1" customWidth="1"/>
    <col min="15418" max="15418" width="3.42578125" style="1" customWidth="1"/>
    <col min="15419" max="15445" width="3.140625" style="1" customWidth="1"/>
    <col min="15446" max="15446" width="10.42578125" style="1" customWidth="1"/>
    <col min="15447" max="15447" width="4.42578125" style="1" bestFit="1" customWidth="1"/>
    <col min="15448" max="15448" width="10" style="1" customWidth="1"/>
    <col min="15449" max="15449" width="3.5703125" style="1" customWidth="1"/>
    <col min="15450" max="15450" width="11.42578125" style="1" customWidth="1"/>
    <col min="15451" max="15452" width="10.42578125" style="1" customWidth="1"/>
    <col min="15453" max="15616" width="11.42578125" style="1"/>
    <col min="15617" max="15617" width="25.42578125" style="1" customWidth="1"/>
    <col min="15618" max="15626" width="3.140625" style="1" customWidth="1"/>
    <col min="15627" max="15627" width="3.42578125" style="1" bestFit="1" customWidth="1"/>
    <col min="15628" max="15629" width="3.140625" style="1" customWidth="1"/>
    <col min="15630" max="15630" width="3.42578125" style="1" customWidth="1"/>
    <col min="15631" max="15644" width="3.140625" style="1" customWidth="1"/>
    <col min="15645" max="15645" width="3.42578125" style="1" bestFit="1" customWidth="1"/>
    <col min="15646" max="15646" width="3.42578125" style="1" customWidth="1"/>
    <col min="15647" max="15656" width="3.140625" style="1" customWidth="1"/>
    <col min="15657" max="15657" width="3.42578125" style="1" bestFit="1" customWidth="1"/>
    <col min="15658" max="15658" width="3.42578125" style="1" customWidth="1"/>
    <col min="15659" max="15670" width="3.140625" style="1" customWidth="1"/>
    <col min="15671" max="15671" width="3.42578125" style="1" bestFit="1" customWidth="1"/>
    <col min="15672" max="15672" width="3.42578125" style="1" customWidth="1"/>
    <col min="15673" max="15673" width="3.42578125" style="1" bestFit="1" customWidth="1"/>
    <col min="15674" max="15674" width="3.42578125" style="1" customWidth="1"/>
    <col min="15675" max="15701" width="3.140625" style="1" customWidth="1"/>
    <col min="15702" max="15702" width="10.42578125" style="1" customWidth="1"/>
    <col min="15703" max="15703" width="4.42578125" style="1" bestFit="1" customWidth="1"/>
    <col min="15704" max="15704" width="10" style="1" customWidth="1"/>
    <col min="15705" max="15705" width="3.5703125" style="1" customWidth="1"/>
    <col min="15706" max="15706" width="11.42578125" style="1" customWidth="1"/>
    <col min="15707" max="15708" width="10.42578125" style="1" customWidth="1"/>
    <col min="15709" max="15872" width="11.42578125" style="1"/>
    <col min="15873" max="15873" width="25.42578125" style="1" customWidth="1"/>
    <col min="15874" max="15882" width="3.140625" style="1" customWidth="1"/>
    <col min="15883" max="15883" width="3.42578125" style="1" bestFit="1" customWidth="1"/>
    <col min="15884" max="15885" width="3.140625" style="1" customWidth="1"/>
    <col min="15886" max="15886" width="3.42578125" style="1" customWidth="1"/>
    <col min="15887" max="15900" width="3.140625" style="1" customWidth="1"/>
    <col min="15901" max="15901" width="3.42578125" style="1" bestFit="1" customWidth="1"/>
    <col min="15902" max="15902" width="3.42578125" style="1" customWidth="1"/>
    <col min="15903" max="15912" width="3.140625" style="1" customWidth="1"/>
    <col min="15913" max="15913" width="3.42578125" style="1" bestFit="1" customWidth="1"/>
    <col min="15914" max="15914" width="3.42578125" style="1" customWidth="1"/>
    <col min="15915" max="15926" width="3.140625" style="1" customWidth="1"/>
    <col min="15927" max="15927" width="3.42578125" style="1" bestFit="1" customWidth="1"/>
    <col min="15928" max="15928" width="3.42578125" style="1" customWidth="1"/>
    <col min="15929" max="15929" width="3.42578125" style="1" bestFit="1" customWidth="1"/>
    <col min="15930" max="15930" width="3.42578125" style="1" customWidth="1"/>
    <col min="15931" max="15957" width="3.140625" style="1" customWidth="1"/>
    <col min="15958" max="15958" width="10.42578125" style="1" customWidth="1"/>
    <col min="15959" max="15959" width="4.42578125" style="1" bestFit="1" customWidth="1"/>
    <col min="15960" max="15960" width="10" style="1" customWidth="1"/>
    <col min="15961" max="15961" width="3.5703125" style="1" customWidth="1"/>
    <col min="15962" max="15962" width="11.42578125" style="1" customWidth="1"/>
    <col min="15963" max="15964" width="10.42578125" style="1" customWidth="1"/>
    <col min="15965" max="16128" width="11.42578125" style="1"/>
    <col min="16129" max="16129" width="25.42578125" style="1" customWidth="1"/>
    <col min="16130" max="16138" width="3.140625" style="1" customWidth="1"/>
    <col min="16139" max="16139" width="3.42578125" style="1" bestFit="1" customWidth="1"/>
    <col min="16140" max="16141" width="3.140625" style="1" customWidth="1"/>
    <col min="16142" max="16142" width="3.42578125" style="1" customWidth="1"/>
    <col min="16143" max="16156" width="3.140625" style="1" customWidth="1"/>
    <col min="16157" max="16157" width="3.42578125" style="1" bestFit="1" customWidth="1"/>
    <col min="16158" max="16158" width="3.42578125" style="1" customWidth="1"/>
    <col min="16159" max="16168" width="3.140625" style="1" customWidth="1"/>
    <col min="16169" max="16169" width="3.42578125" style="1" bestFit="1" customWidth="1"/>
    <col min="16170" max="16170" width="3.42578125" style="1" customWidth="1"/>
    <col min="16171" max="16182" width="3.140625" style="1" customWidth="1"/>
    <col min="16183" max="16183" width="3.42578125" style="1" bestFit="1" customWidth="1"/>
    <col min="16184" max="16184" width="3.42578125" style="1" customWidth="1"/>
    <col min="16185" max="16185" width="3.42578125" style="1" bestFit="1" customWidth="1"/>
    <col min="16186" max="16186" width="3.42578125" style="1" customWidth="1"/>
    <col min="16187" max="16213" width="3.140625" style="1" customWidth="1"/>
    <col min="16214" max="16214" width="10.42578125" style="1" customWidth="1"/>
    <col min="16215" max="16215" width="4.42578125" style="1" bestFit="1" customWidth="1"/>
    <col min="16216" max="16216" width="10" style="1" customWidth="1"/>
    <col min="16217" max="16217" width="3.5703125" style="1" customWidth="1"/>
    <col min="16218" max="16218" width="11.42578125" style="1" customWidth="1"/>
    <col min="16219" max="16220" width="10.42578125" style="1" customWidth="1"/>
    <col min="16221" max="16384" width="11.42578125" style="1"/>
  </cols>
  <sheetData>
    <row r="1" spans="1:91" ht="27.75" thickBot="1" x14ac:dyDescent="0.4">
      <c r="A1" s="1031" t="s">
        <v>95</v>
      </c>
      <c r="B1" s="1032"/>
      <c r="C1" s="1032"/>
      <c r="D1" s="1032"/>
      <c r="E1" s="1032"/>
      <c r="F1" s="1032"/>
      <c r="G1" s="1032"/>
      <c r="H1" s="1032"/>
      <c r="I1" s="1032"/>
      <c r="J1" s="1032"/>
      <c r="K1" s="1032"/>
      <c r="L1" s="1032"/>
      <c r="M1" s="1032"/>
      <c r="N1" s="1032"/>
      <c r="O1" s="1032"/>
      <c r="P1" s="1032"/>
      <c r="Q1" s="1032"/>
      <c r="R1" s="1032"/>
      <c r="S1" s="1032"/>
      <c r="T1" s="1032"/>
      <c r="U1" s="1032"/>
      <c r="V1" s="1032"/>
      <c r="W1" s="1032"/>
      <c r="X1" s="1032"/>
      <c r="Y1" s="1032"/>
      <c r="Z1" s="1032"/>
      <c r="AA1" s="1032"/>
      <c r="AB1" s="1032"/>
      <c r="AC1" s="1032"/>
      <c r="AD1" s="1032"/>
      <c r="AE1" s="1032"/>
      <c r="AF1" s="1032"/>
      <c r="AG1" s="1032"/>
      <c r="AH1" s="1032"/>
      <c r="AI1" s="1032"/>
      <c r="AJ1" s="1032"/>
      <c r="AK1" s="1032"/>
      <c r="AL1" s="1032"/>
      <c r="AM1" s="1032"/>
      <c r="AN1" s="1032"/>
      <c r="AO1" s="1032"/>
      <c r="AP1" s="1032"/>
      <c r="AQ1" s="1032"/>
      <c r="AR1" s="1032"/>
      <c r="AS1" s="1032"/>
      <c r="AT1" s="1032"/>
      <c r="AU1" s="1032"/>
      <c r="AV1" s="1032"/>
      <c r="AW1" s="1032"/>
      <c r="AX1" s="1032"/>
      <c r="AY1" s="1032"/>
      <c r="AZ1" s="1032"/>
      <c r="BA1" s="1032"/>
      <c r="BB1" s="1032"/>
      <c r="BC1" s="1032"/>
      <c r="BD1" s="1032"/>
      <c r="BE1" s="1032"/>
      <c r="BF1" s="1032"/>
      <c r="BG1" s="1032"/>
      <c r="BH1" s="1032"/>
      <c r="BI1" s="1032"/>
      <c r="BJ1" s="1032"/>
      <c r="BK1" s="1032"/>
      <c r="BL1" s="1032"/>
      <c r="BM1" s="1032"/>
      <c r="BN1" s="1032"/>
      <c r="BO1" s="1032"/>
      <c r="BP1" s="1032"/>
      <c r="BQ1" s="1032"/>
      <c r="BR1" s="1032"/>
      <c r="BS1" s="1032"/>
      <c r="BT1" s="1032"/>
      <c r="BU1" s="1032"/>
      <c r="BV1" s="1032"/>
      <c r="BW1" s="1032"/>
      <c r="BX1" s="1032"/>
      <c r="BY1" s="1032"/>
      <c r="BZ1" s="1032"/>
      <c r="CA1" s="1032"/>
      <c r="CB1" s="1032"/>
      <c r="CC1" s="1032"/>
      <c r="CD1" s="1032"/>
      <c r="CE1" s="1032"/>
      <c r="CF1" s="1032"/>
      <c r="CG1" s="1032"/>
      <c r="CH1" s="1375"/>
    </row>
    <row r="2" spans="1:91" ht="15.75" thickBot="1" x14ac:dyDescent="0.3">
      <c r="CJ2" s="34"/>
      <c r="CK2" s="34"/>
      <c r="CL2" s="34"/>
    </row>
    <row r="3" spans="1:91" ht="15.75" customHeight="1" x14ac:dyDescent="0.25">
      <c r="B3" s="1376" t="s">
        <v>90</v>
      </c>
      <c r="C3" s="1377"/>
      <c r="D3" s="1377"/>
      <c r="E3" s="1378"/>
      <c r="F3" s="1366" t="s">
        <v>91</v>
      </c>
      <c r="G3" s="1367"/>
      <c r="H3" s="1367"/>
      <c r="I3" s="1368"/>
      <c r="J3" s="1366" t="s">
        <v>92</v>
      </c>
      <c r="K3" s="1367"/>
      <c r="L3" s="1367"/>
      <c r="M3" s="1368"/>
      <c r="N3" s="1366" t="s">
        <v>93</v>
      </c>
      <c r="O3" s="1367"/>
      <c r="P3" s="1367"/>
      <c r="Q3" s="1367"/>
      <c r="R3" s="1368"/>
      <c r="S3" s="1366" t="s">
        <v>94</v>
      </c>
      <c r="T3" s="1367"/>
      <c r="U3" s="1367"/>
      <c r="V3" s="1367"/>
      <c r="W3" s="1367"/>
      <c r="X3" s="1368"/>
      <c r="Y3" s="1366" t="s">
        <v>96</v>
      </c>
      <c r="Z3" s="1367"/>
      <c r="AA3" s="1367"/>
      <c r="AB3" s="1367"/>
      <c r="AC3" s="1367"/>
      <c r="AD3" s="1367"/>
      <c r="AE3" s="1367"/>
      <c r="AF3" s="1368"/>
      <c r="AG3" s="1367" t="s">
        <v>97</v>
      </c>
      <c r="AH3" s="1367"/>
      <c r="AI3" s="1367"/>
      <c r="AJ3" s="1367"/>
      <c r="AK3" s="1367"/>
      <c r="AL3" s="1367"/>
      <c r="AM3" s="1367"/>
      <c r="AN3" s="1367"/>
      <c r="AO3" s="1368"/>
      <c r="AP3" s="1366" t="s">
        <v>98</v>
      </c>
      <c r="AQ3" s="1367"/>
      <c r="AR3" s="1367"/>
      <c r="AS3" s="1367"/>
      <c r="AT3" s="1367"/>
      <c r="AU3" s="1367"/>
      <c r="AV3" s="1367"/>
      <c r="AW3" s="1367"/>
      <c r="AX3" s="1368"/>
      <c r="AY3" s="1379" t="s">
        <v>99</v>
      </c>
      <c r="AZ3" s="1379"/>
      <c r="BA3" s="1377"/>
      <c r="BB3" s="1377"/>
      <c r="BC3" s="1377"/>
      <c r="BD3" s="1377"/>
      <c r="BE3" s="1377"/>
      <c r="BF3" s="1380"/>
      <c r="BG3" s="1378"/>
      <c r="BH3" s="1366" t="s">
        <v>100</v>
      </c>
      <c r="BI3" s="1367"/>
      <c r="BJ3" s="1367"/>
      <c r="BK3" s="1367"/>
      <c r="BL3" s="1367"/>
      <c r="BM3" s="1367"/>
      <c r="BN3" s="1367"/>
      <c r="BO3" s="1368"/>
      <c r="BP3" s="1366" t="s">
        <v>101</v>
      </c>
      <c r="BQ3" s="1367"/>
      <c r="BR3" s="1367"/>
      <c r="BS3" s="1367"/>
      <c r="BT3" s="1367"/>
      <c r="BU3" s="1367"/>
      <c r="BV3" s="1367"/>
      <c r="BW3" s="1367"/>
      <c r="BX3" s="1368"/>
      <c r="BY3" s="1367" t="s">
        <v>102</v>
      </c>
      <c r="BZ3" s="1367"/>
      <c r="CA3" s="1367"/>
      <c r="CB3" s="1367"/>
      <c r="CC3" s="1367"/>
      <c r="CD3" s="1367"/>
      <c r="CE3" s="1367"/>
      <c r="CF3" s="1367"/>
      <c r="CG3" s="1367"/>
      <c r="CH3" s="1369" t="s">
        <v>0</v>
      </c>
      <c r="CJ3" s="1371" t="s">
        <v>36</v>
      </c>
      <c r="CK3" s="57"/>
      <c r="CL3" s="57"/>
      <c r="CM3" s="1373" t="s">
        <v>37</v>
      </c>
    </row>
    <row r="4" spans="1:91" ht="16.5" customHeight="1" thickBot="1" x14ac:dyDescent="0.3">
      <c r="A4" s="39" t="s">
        <v>1</v>
      </c>
      <c r="B4" s="100"/>
      <c r="C4" s="101"/>
      <c r="D4" s="101"/>
      <c r="E4" s="102"/>
      <c r="F4" s="100"/>
      <c r="G4" s="101"/>
      <c r="H4" s="101"/>
      <c r="I4" s="102"/>
      <c r="J4" s="100"/>
      <c r="K4" s="101"/>
      <c r="L4" s="101"/>
      <c r="M4" s="103"/>
      <c r="N4" s="100"/>
      <c r="O4" s="104"/>
      <c r="P4" s="101"/>
      <c r="Q4" s="101"/>
      <c r="R4" s="102"/>
      <c r="S4" s="100"/>
      <c r="T4" s="101"/>
      <c r="U4" s="105"/>
      <c r="V4" s="106" t="s">
        <v>2</v>
      </c>
      <c r="W4" s="103" t="s">
        <v>3</v>
      </c>
      <c r="X4" s="102" t="s">
        <v>2</v>
      </c>
      <c r="Y4" s="104" t="s">
        <v>3</v>
      </c>
      <c r="Z4" s="104" t="s">
        <v>2</v>
      </c>
      <c r="AA4" s="101" t="s">
        <v>3</v>
      </c>
      <c r="AB4" s="104" t="s">
        <v>2</v>
      </c>
      <c r="AC4" s="101" t="s">
        <v>3</v>
      </c>
      <c r="AD4" s="104" t="s">
        <v>2</v>
      </c>
      <c r="AE4" s="101" t="s">
        <v>3</v>
      </c>
      <c r="AF4" s="102" t="s">
        <v>2</v>
      </c>
      <c r="AG4" s="104" t="s">
        <v>3</v>
      </c>
      <c r="AH4" s="104" t="s">
        <v>2</v>
      </c>
      <c r="AI4" s="101" t="s">
        <v>3</v>
      </c>
      <c r="AJ4" s="104" t="s">
        <v>2</v>
      </c>
      <c r="AK4" s="101" t="s">
        <v>3</v>
      </c>
      <c r="AL4" s="104" t="s">
        <v>2</v>
      </c>
      <c r="AM4" s="101" t="s">
        <v>3</v>
      </c>
      <c r="AN4" s="104" t="s">
        <v>2</v>
      </c>
      <c r="AO4" s="102" t="s">
        <v>3</v>
      </c>
      <c r="AP4" s="104" t="s">
        <v>2</v>
      </c>
      <c r="AQ4" s="101" t="s">
        <v>3</v>
      </c>
      <c r="AR4" s="104" t="s">
        <v>2</v>
      </c>
      <c r="AS4" s="101" t="s">
        <v>3</v>
      </c>
      <c r="AT4" s="104" t="s">
        <v>2</v>
      </c>
      <c r="AU4" s="101" t="s">
        <v>3</v>
      </c>
      <c r="AV4" s="104" t="s">
        <v>2</v>
      </c>
      <c r="AW4" s="101" t="s">
        <v>3</v>
      </c>
      <c r="AX4" s="102" t="s">
        <v>2</v>
      </c>
      <c r="AY4" s="104" t="s">
        <v>3</v>
      </c>
      <c r="AZ4" s="104" t="s">
        <v>2</v>
      </c>
      <c r="BA4" s="101" t="s">
        <v>3</v>
      </c>
      <c r="BB4" s="104" t="s">
        <v>2</v>
      </c>
      <c r="BC4" s="101" t="s">
        <v>3</v>
      </c>
      <c r="BD4" s="104" t="s">
        <v>2</v>
      </c>
      <c r="BE4" s="101" t="s">
        <v>3</v>
      </c>
      <c r="BF4" s="104" t="s">
        <v>2</v>
      </c>
      <c r="BG4" s="102" t="s">
        <v>3</v>
      </c>
      <c r="BH4" s="104" t="s">
        <v>2</v>
      </c>
      <c r="BI4" s="101" t="s">
        <v>3</v>
      </c>
      <c r="BJ4" s="104" t="s">
        <v>2</v>
      </c>
      <c r="BK4" s="101" t="s">
        <v>3</v>
      </c>
      <c r="BL4" s="104" t="s">
        <v>2</v>
      </c>
      <c r="BM4" s="101" t="s">
        <v>3</v>
      </c>
      <c r="BN4" s="104" t="s">
        <v>2</v>
      </c>
      <c r="BO4" s="102" t="s">
        <v>3</v>
      </c>
      <c r="BP4" s="104" t="s">
        <v>2</v>
      </c>
      <c r="BQ4" s="101" t="s">
        <v>3</v>
      </c>
      <c r="BR4" s="104" t="s">
        <v>2</v>
      </c>
      <c r="BS4" s="101" t="s">
        <v>3</v>
      </c>
      <c r="BT4" s="104" t="s">
        <v>2</v>
      </c>
      <c r="BU4" s="101" t="s">
        <v>3</v>
      </c>
      <c r="BV4" s="104" t="s">
        <v>2</v>
      </c>
      <c r="BW4" s="101" t="s">
        <v>3</v>
      </c>
      <c r="BX4" s="102" t="s">
        <v>2</v>
      </c>
      <c r="BY4" s="104" t="s">
        <v>3</v>
      </c>
      <c r="BZ4" s="104" t="s">
        <v>2</v>
      </c>
      <c r="CA4" s="101" t="s">
        <v>3</v>
      </c>
      <c r="CB4" s="104" t="s">
        <v>2</v>
      </c>
      <c r="CC4" s="101" t="s">
        <v>3</v>
      </c>
      <c r="CD4" s="104" t="s">
        <v>2</v>
      </c>
      <c r="CE4" s="101" t="s">
        <v>3</v>
      </c>
      <c r="CF4" s="104" t="s">
        <v>2</v>
      </c>
      <c r="CG4" s="101" t="s">
        <v>3</v>
      </c>
      <c r="CH4" s="1370"/>
      <c r="CJ4" s="1372"/>
      <c r="CK4" s="57"/>
      <c r="CL4" s="57"/>
      <c r="CM4" s="1374"/>
    </row>
    <row r="5" spans="1:91" ht="16.5" customHeight="1" thickBot="1" x14ac:dyDescent="0.3">
      <c r="A5" s="39" t="s">
        <v>4</v>
      </c>
      <c r="B5" s="107">
        <v>1</v>
      </c>
      <c r="C5" s="108">
        <v>2</v>
      </c>
      <c r="D5" s="107">
        <v>3</v>
      </c>
      <c r="E5" s="108">
        <v>4</v>
      </c>
      <c r="F5" s="107">
        <v>5</v>
      </c>
      <c r="G5" s="108">
        <v>6</v>
      </c>
      <c r="H5" s="107">
        <v>7</v>
      </c>
      <c r="I5" s="108">
        <v>8</v>
      </c>
      <c r="J5" s="107">
        <v>9</v>
      </c>
      <c r="K5" s="108">
        <v>10</v>
      </c>
      <c r="L5" s="107">
        <v>11</v>
      </c>
      <c r="M5" s="108">
        <v>12</v>
      </c>
      <c r="N5" s="107">
        <v>13</v>
      </c>
      <c r="O5" s="108">
        <v>14</v>
      </c>
      <c r="P5" s="107">
        <v>15</v>
      </c>
      <c r="Q5" s="108">
        <v>16</v>
      </c>
      <c r="R5" s="109">
        <v>17</v>
      </c>
      <c r="S5" s="110">
        <v>18</v>
      </c>
      <c r="T5" s="108">
        <v>20</v>
      </c>
      <c r="U5" s="111">
        <f>+T5+2</f>
        <v>22</v>
      </c>
      <c r="V5" s="112">
        <v>23</v>
      </c>
      <c r="W5" s="113">
        <v>24</v>
      </c>
      <c r="X5" s="114">
        <v>25</v>
      </c>
      <c r="Y5" s="112">
        <v>26</v>
      </c>
      <c r="Z5" s="113">
        <v>27</v>
      </c>
      <c r="AA5" s="113">
        <v>28</v>
      </c>
      <c r="AB5" s="113">
        <v>29</v>
      </c>
      <c r="AC5" s="113">
        <v>30</v>
      </c>
      <c r="AD5" s="113">
        <v>31</v>
      </c>
      <c r="AE5" s="113">
        <v>32</v>
      </c>
      <c r="AF5" s="114">
        <v>33</v>
      </c>
      <c r="AG5" s="112">
        <v>34</v>
      </c>
      <c r="AH5" s="113">
        <v>35</v>
      </c>
      <c r="AI5" s="113">
        <v>36</v>
      </c>
      <c r="AJ5" s="113">
        <v>37</v>
      </c>
      <c r="AK5" s="113">
        <v>38</v>
      </c>
      <c r="AL5" s="113">
        <v>39</v>
      </c>
      <c r="AM5" s="113">
        <v>40</v>
      </c>
      <c r="AN5" s="113">
        <v>41</v>
      </c>
      <c r="AO5" s="114">
        <v>42</v>
      </c>
      <c r="AP5" s="112">
        <v>43</v>
      </c>
      <c r="AQ5" s="113">
        <v>44</v>
      </c>
      <c r="AR5" s="113">
        <v>45</v>
      </c>
      <c r="AS5" s="113">
        <v>46</v>
      </c>
      <c r="AT5" s="113">
        <v>47</v>
      </c>
      <c r="AU5" s="113">
        <v>48</v>
      </c>
      <c r="AV5" s="113">
        <v>49</v>
      </c>
      <c r="AW5" s="113">
        <v>50</v>
      </c>
      <c r="AX5" s="114">
        <v>51</v>
      </c>
      <c r="AY5" s="112">
        <v>52</v>
      </c>
      <c r="AZ5" s="113">
        <v>53</v>
      </c>
      <c r="BA5" s="113">
        <v>54</v>
      </c>
      <c r="BB5" s="113">
        <v>55</v>
      </c>
      <c r="BC5" s="113">
        <v>56</v>
      </c>
      <c r="BD5" s="113">
        <v>57</v>
      </c>
      <c r="BE5" s="113">
        <v>58</v>
      </c>
      <c r="BF5" s="113">
        <v>59</v>
      </c>
      <c r="BG5" s="114">
        <v>60</v>
      </c>
      <c r="BH5" s="112">
        <v>61</v>
      </c>
      <c r="BI5" s="113">
        <v>62</v>
      </c>
      <c r="BJ5" s="113">
        <v>63</v>
      </c>
      <c r="BK5" s="113">
        <v>64</v>
      </c>
      <c r="BL5" s="113">
        <v>65</v>
      </c>
      <c r="BM5" s="113">
        <v>66</v>
      </c>
      <c r="BN5" s="113">
        <v>67</v>
      </c>
      <c r="BO5" s="114">
        <v>68</v>
      </c>
      <c r="BP5" s="112">
        <v>69</v>
      </c>
      <c r="BQ5" s="113">
        <v>70</v>
      </c>
      <c r="BR5" s="113">
        <v>71</v>
      </c>
      <c r="BS5" s="113">
        <v>72</v>
      </c>
      <c r="BT5" s="113">
        <v>73</v>
      </c>
      <c r="BU5" s="113">
        <v>74</v>
      </c>
      <c r="BV5" s="113">
        <v>75</v>
      </c>
      <c r="BW5" s="113">
        <v>76</v>
      </c>
      <c r="BX5" s="114">
        <v>77</v>
      </c>
      <c r="BY5" s="112">
        <v>78</v>
      </c>
      <c r="BZ5" s="113">
        <v>79</v>
      </c>
      <c r="CA5" s="113">
        <v>80</v>
      </c>
      <c r="CB5" s="113">
        <v>81</v>
      </c>
      <c r="CC5" s="113">
        <v>82</v>
      </c>
      <c r="CD5" s="113">
        <v>83</v>
      </c>
      <c r="CE5" s="113">
        <v>84</v>
      </c>
      <c r="CF5" s="113">
        <v>85</v>
      </c>
      <c r="CG5" s="113">
        <v>86</v>
      </c>
      <c r="CH5" s="115"/>
      <c r="CJ5" s="99"/>
      <c r="CK5" s="57"/>
      <c r="CL5" s="57"/>
      <c r="CM5" s="116"/>
    </row>
    <row r="6" spans="1:91" ht="15.75" customHeight="1" thickTop="1" thickBot="1" x14ac:dyDescent="0.3">
      <c r="A6" s="2" t="s">
        <v>5</v>
      </c>
      <c r="B6" s="117" t="s">
        <v>103</v>
      </c>
      <c r="C6" s="118" t="s">
        <v>103</v>
      </c>
      <c r="D6" s="119" t="s">
        <v>103</v>
      </c>
      <c r="E6" s="120" t="s">
        <v>103</v>
      </c>
      <c r="F6" s="121" t="s">
        <v>103</v>
      </c>
      <c r="G6" s="119" t="s">
        <v>103</v>
      </c>
      <c r="H6" s="119" t="s">
        <v>103</v>
      </c>
      <c r="I6" s="122" t="s">
        <v>103</v>
      </c>
      <c r="J6" s="121" t="s">
        <v>103</v>
      </c>
      <c r="K6" s="119" t="s">
        <v>103</v>
      </c>
      <c r="L6" s="119" t="s">
        <v>103</v>
      </c>
      <c r="M6" s="123" t="s">
        <v>103</v>
      </c>
      <c r="N6" s="121" t="s">
        <v>103</v>
      </c>
      <c r="O6" s="124" t="s">
        <v>103</v>
      </c>
      <c r="P6" s="119" t="s">
        <v>103</v>
      </c>
      <c r="Q6" s="119" t="s">
        <v>103</v>
      </c>
      <c r="R6" s="120" t="s">
        <v>103</v>
      </c>
      <c r="S6" s="121" t="s">
        <v>103</v>
      </c>
      <c r="T6" s="119" t="s">
        <v>103</v>
      </c>
      <c r="U6" s="125" t="s">
        <v>103</v>
      </c>
      <c r="V6" s="126" t="s">
        <v>103</v>
      </c>
      <c r="W6" s="123" t="s">
        <v>103</v>
      </c>
      <c r="X6" s="120" t="s">
        <v>103</v>
      </c>
      <c r="Y6" s="124" t="s">
        <v>103</v>
      </c>
      <c r="Z6" s="124" t="s">
        <v>103</v>
      </c>
      <c r="AA6" s="119" t="s">
        <v>103</v>
      </c>
      <c r="AB6" s="119" t="s">
        <v>103</v>
      </c>
      <c r="AC6" s="119" t="s">
        <v>103</v>
      </c>
      <c r="AD6" s="123" t="s">
        <v>103</v>
      </c>
      <c r="AE6" s="123" t="s">
        <v>103</v>
      </c>
      <c r="AF6" s="120" t="s">
        <v>103</v>
      </c>
      <c r="AG6" s="124" t="s">
        <v>103</v>
      </c>
      <c r="AH6" s="124" t="s">
        <v>103</v>
      </c>
      <c r="AI6" s="124" t="s">
        <v>103</v>
      </c>
      <c r="AJ6" s="124" t="s">
        <v>103</v>
      </c>
      <c r="AK6" s="119" t="s">
        <v>103</v>
      </c>
      <c r="AL6" s="119" t="s">
        <v>103</v>
      </c>
      <c r="AM6" s="119" t="s">
        <v>103</v>
      </c>
      <c r="AN6" s="123" t="s">
        <v>103</v>
      </c>
      <c r="AO6" s="120" t="s">
        <v>103</v>
      </c>
      <c r="AP6" s="121" t="s">
        <v>103</v>
      </c>
      <c r="AQ6" s="124" t="s">
        <v>103</v>
      </c>
      <c r="AR6" s="124" t="s">
        <v>103</v>
      </c>
      <c r="AS6" s="119" t="s">
        <v>103</v>
      </c>
      <c r="AT6" s="119" t="s">
        <v>103</v>
      </c>
      <c r="AU6" s="119" t="s">
        <v>103</v>
      </c>
      <c r="AV6" s="123" t="s">
        <v>103</v>
      </c>
      <c r="AW6" s="123" t="s">
        <v>103</v>
      </c>
      <c r="AX6" s="120" t="s">
        <v>103</v>
      </c>
      <c r="AY6" s="124" t="s">
        <v>103</v>
      </c>
      <c r="AZ6" s="124" t="s">
        <v>103</v>
      </c>
      <c r="BA6" s="127" t="s">
        <v>103</v>
      </c>
      <c r="BB6" s="127" t="s">
        <v>103</v>
      </c>
      <c r="BC6" s="127" t="s">
        <v>103</v>
      </c>
      <c r="BD6" s="127" t="s">
        <v>103</v>
      </c>
      <c r="BE6" s="127" t="s">
        <v>103</v>
      </c>
      <c r="BF6" s="127" t="s">
        <v>103</v>
      </c>
      <c r="BG6" s="127" t="s">
        <v>103</v>
      </c>
      <c r="BH6" s="127" t="s">
        <v>103</v>
      </c>
      <c r="BI6" s="127" t="s">
        <v>103</v>
      </c>
      <c r="BJ6" s="127" t="s">
        <v>103</v>
      </c>
      <c r="BK6" s="128" t="s">
        <v>103</v>
      </c>
      <c r="BL6" s="119" t="s">
        <v>103</v>
      </c>
      <c r="BM6" s="128" t="s">
        <v>103</v>
      </c>
      <c r="BN6" s="123" t="s">
        <v>103</v>
      </c>
      <c r="BO6" s="128" t="s">
        <v>103</v>
      </c>
      <c r="BP6" s="121" t="s">
        <v>103</v>
      </c>
      <c r="BQ6" s="124" t="s">
        <v>103</v>
      </c>
      <c r="BR6" s="124" t="s">
        <v>103</v>
      </c>
      <c r="BS6" s="119" t="s">
        <v>103</v>
      </c>
      <c r="BT6" s="119" t="s">
        <v>103</v>
      </c>
      <c r="BU6" s="119" t="s">
        <v>103</v>
      </c>
      <c r="BV6" s="123" t="s">
        <v>103</v>
      </c>
      <c r="BW6" s="123" t="s">
        <v>103</v>
      </c>
      <c r="BX6" s="120" t="s">
        <v>103</v>
      </c>
      <c r="BY6" s="124" t="s">
        <v>103</v>
      </c>
      <c r="BZ6" s="124" t="s">
        <v>103</v>
      </c>
      <c r="CA6" s="124" t="s">
        <v>103</v>
      </c>
      <c r="CB6" s="124" t="s">
        <v>103</v>
      </c>
      <c r="CC6" s="124" t="s">
        <v>103</v>
      </c>
      <c r="CD6" s="119" t="s">
        <v>103</v>
      </c>
      <c r="CE6" s="119" t="s">
        <v>103</v>
      </c>
      <c r="CF6" s="119" t="s">
        <v>103</v>
      </c>
      <c r="CG6" s="123" t="s">
        <v>103</v>
      </c>
      <c r="CH6" s="129">
        <f>+CJ6</f>
        <v>0</v>
      </c>
      <c r="CI6" s="4"/>
      <c r="CJ6" s="30"/>
      <c r="CK6" s="27"/>
      <c r="CL6" s="130" t="s">
        <v>5</v>
      </c>
      <c r="CM6" s="58">
        <v>4</v>
      </c>
    </row>
    <row r="7" spans="1:91" ht="15.75" customHeight="1" thickBot="1" x14ac:dyDescent="0.3">
      <c r="A7" s="2" t="s">
        <v>6</v>
      </c>
      <c r="B7" s="131" t="s">
        <v>103</v>
      </c>
      <c r="C7" s="132" t="s">
        <v>103</v>
      </c>
      <c r="D7" s="133" t="s">
        <v>103</v>
      </c>
      <c r="E7" s="134" t="s">
        <v>103</v>
      </c>
      <c r="F7" s="135" t="s">
        <v>103</v>
      </c>
      <c r="G7" s="133" t="s">
        <v>103</v>
      </c>
      <c r="H7" s="133" t="s">
        <v>103</v>
      </c>
      <c r="I7" s="136" t="s">
        <v>103</v>
      </c>
      <c r="J7" s="135" t="s">
        <v>103</v>
      </c>
      <c r="K7" s="133" t="s">
        <v>103</v>
      </c>
      <c r="L7" s="133" t="s">
        <v>103</v>
      </c>
      <c r="M7" s="137" t="s">
        <v>103</v>
      </c>
      <c r="N7" s="135" t="s">
        <v>103</v>
      </c>
      <c r="O7" s="127" t="s">
        <v>103</v>
      </c>
      <c r="P7" s="133" t="s">
        <v>103</v>
      </c>
      <c r="Q7" s="133" t="s">
        <v>103</v>
      </c>
      <c r="R7" s="134" t="s">
        <v>103</v>
      </c>
      <c r="S7" s="138" t="s">
        <v>103</v>
      </c>
      <c r="T7" s="139" t="s">
        <v>103</v>
      </c>
      <c r="U7" s="140" t="s">
        <v>103</v>
      </c>
      <c r="V7" s="141" t="s">
        <v>103</v>
      </c>
      <c r="W7" s="142" t="s">
        <v>103</v>
      </c>
      <c r="X7" s="134" t="s">
        <v>103</v>
      </c>
      <c r="Y7" s="127" t="s">
        <v>103</v>
      </c>
      <c r="Z7" s="127" t="s">
        <v>103</v>
      </c>
      <c r="AA7" s="133" t="s">
        <v>103</v>
      </c>
      <c r="AB7" s="133" t="s">
        <v>103</v>
      </c>
      <c r="AC7" s="133" t="s">
        <v>103</v>
      </c>
      <c r="AD7" s="137" t="s">
        <v>103</v>
      </c>
      <c r="AE7" s="137" t="s">
        <v>103</v>
      </c>
      <c r="AF7" s="134" t="s">
        <v>103</v>
      </c>
      <c r="AG7" s="127" t="s">
        <v>103</v>
      </c>
      <c r="AH7" s="127" t="s">
        <v>103</v>
      </c>
      <c r="AI7" s="128" t="s">
        <v>103</v>
      </c>
      <c r="AJ7" s="127" t="s">
        <v>103</v>
      </c>
      <c r="AK7" s="128" t="s">
        <v>103</v>
      </c>
      <c r="AL7" s="133" t="s">
        <v>103</v>
      </c>
      <c r="AM7" s="128" t="s">
        <v>103</v>
      </c>
      <c r="AN7" s="137" t="s">
        <v>103</v>
      </c>
      <c r="AO7" s="128" t="s">
        <v>103</v>
      </c>
      <c r="AP7" s="135" t="s">
        <v>103</v>
      </c>
      <c r="AQ7" s="127" t="s">
        <v>103</v>
      </c>
      <c r="AR7" s="127" t="s">
        <v>103</v>
      </c>
      <c r="AS7" s="133" t="s">
        <v>103</v>
      </c>
      <c r="AT7" s="133" t="s">
        <v>103</v>
      </c>
      <c r="AU7" s="133" t="s">
        <v>103</v>
      </c>
      <c r="AV7" s="137" t="s">
        <v>103</v>
      </c>
      <c r="AW7" s="137" t="s">
        <v>103</v>
      </c>
      <c r="AX7" s="134" t="s">
        <v>103</v>
      </c>
      <c r="AY7" s="127" t="s">
        <v>103</v>
      </c>
      <c r="AZ7" s="127" t="s">
        <v>103</v>
      </c>
      <c r="BA7" s="133" t="s">
        <v>103</v>
      </c>
      <c r="BB7" s="133" t="s">
        <v>103</v>
      </c>
      <c r="BC7" s="133" t="s">
        <v>103</v>
      </c>
      <c r="BD7" s="133" t="s">
        <v>103</v>
      </c>
      <c r="BE7" s="133" t="s">
        <v>103</v>
      </c>
      <c r="BF7" s="137" t="s">
        <v>103</v>
      </c>
      <c r="BG7" s="134" t="s">
        <v>103</v>
      </c>
      <c r="BH7" s="135" t="s">
        <v>103</v>
      </c>
      <c r="BI7" s="127" t="s">
        <v>103</v>
      </c>
      <c r="BJ7" s="127" t="s">
        <v>103</v>
      </c>
      <c r="BK7" s="128" t="s">
        <v>103</v>
      </c>
      <c r="BL7" s="133" t="s">
        <v>103</v>
      </c>
      <c r="BM7" s="128" t="s">
        <v>103</v>
      </c>
      <c r="BN7" s="137" t="s">
        <v>103</v>
      </c>
      <c r="BO7" s="128" t="s">
        <v>103</v>
      </c>
      <c r="BP7" s="135" t="s">
        <v>103</v>
      </c>
      <c r="BQ7" s="127" t="s">
        <v>103</v>
      </c>
      <c r="BR7" s="127" t="s">
        <v>103</v>
      </c>
      <c r="BS7" s="133" t="s">
        <v>103</v>
      </c>
      <c r="BT7" s="133" t="s">
        <v>103</v>
      </c>
      <c r="BU7" s="133" t="s">
        <v>103</v>
      </c>
      <c r="BV7" s="137" t="s">
        <v>103</v>
      </c>
      <c r="BW7" s="137" t="s">
        <v>103</v>
      </c>
      <c r="BX7" s="134" t="s">
        <v>103</v>
      </c>
      <c r="BY7" s="127" t="s">
        <v>103</v>
      </c>
      <c r="BZ7" s="127" t="s">
        <v>103</v>
      </c>
      <c r="CA7" s="127" t="s">
        <v>103</v>
      </c>
      <c r="CB7" s="127" t="s">
        <v>103</v>
      </c>
      <c r="CC7" s="127" t="s">
        <v>103</v>
      </c>
      <c r="CD7" s="133" t="s">
        <v>103</v>
      </c>
      <c r="CE7" s="133" t="s">
        <v>103</v>
      </c>
      <c r="CF7" s="133" t="s">
        <v>103</v>
      </c>
      <c r="CG7" s="137" t="s">
        <v>103</v>
      </c>
      <c r="CH7" s="129">
        <f>+CJ7</f>
        <v>0</v>
      </c>
      <c r="CJ7" s="28"/>
      <c r="CK7" s="27"/>
      <c r="CL7" s="143" t="s">
        <v>6</v>
      </c>
      <c r="CM7" s="58">
        <v>12</v>
      </c>
    </row>
    <row r="8" spans="1:91" ht="15.75" customHeight="1" thickBot="1" x14ac:dyDescent="0.3">
      <c r="A8" s="2" t="s">
        <v>7</v>
      </c>
      <c r="B8" s="131" t="s">
        <v>103</v>
      </c>
      <c r="C8" s="132" t="s">
        <v>103</v>
      </c>
      <c r="D8" s="133" t="s">
        <v>103</v>
      </c>
      <c r="E8" s="134" t="s">
        <v>103</v>
      </c>
      <c r="F8" s="135" t="s">
        <v>103</v>
      </c>
      <c r="G8" s="133" t="s">
        <v>103</v>
      </c>
      <c r="H8" s="133" t="s">
        <v>103</v>
      </c>
      <c r="I8" s="134" t="s">
        <v>103</v>
      </c>
      <c r="J8" s="135" t="s">
        <v>103</v>
      </c>
      <c r="K8" s="127" t="s">
        <v>103</v>
      </c>
      <c r="L8" s="133" t="s">
        <v>103</v>
      </c>
      <c r="M8" s="134" t="s">
        <v>103</v>
      </c>
      <c r="N8" s="127" t="s">
        <v>103</v>
      </c>
      <c r="O8" s="133" t="s">
        <v>103</v>
      </c>
      <c r="P8" s="133" t="s">
        <v>103</v>
      </c>
      <c r="Q8" s="133" t="s">
        <v>103</v>
      </c>
      <c r="R8" s="134" t="s">
        <v>103</v>
      </c>
      <c r="S8" s="127" t="s">
        <v>103</v>
      </c>
      <c r="T8" s="133" t="s">
        <v>103</v>
      </c>
      <c r="U8" s="144" t="s">
        <v>103</v>
      </c>
      <c r="V8" s="141" t="s">
        <v>103</v>
      </c>
      <c r="W8" s="137" t="s">
        <v>103</v>
      </c>
      <c r="X8" s="134" t="s">
        <v>103</v>
      </c>
      <c r="Y8" s="127" t="s">
        <v>103</v>
      </c>
      <c r="Z8" s="127" t="s">
        <v>103</v>
      </c>
      <c r="AA8" s="133" t="s">
        <v>104</v>
      </c>
      <c r="AB8" s="133" t="s">
        <v>103</v>
      </c>
      <c r="AC8" s="133" t="s">
        <v>103</v>
      </c>
      <c r="AD8" s="137" t="s">
        <v>103</v>
      </c>
      <c r="AE8" s="137" t="s">
        <v>103</v>
      </c>
      <c r="AF8" s="134" t="s">
        <v>103</v>
      </c>
      <c r="AG8" s="127" t="s">
        <v>103</v>
      </c>
      <c r="AH8" s="127" t="s">
        <v>103</v>
      </c>
      <c r="AI8" s="127" t="s">
        <v>103</v>
      </c>
      <c r="AJ8" s="127" t="s">
        <v>103</v>
      </c>
      <c r="AK8" s="133" t="s">
        <v>103</v>
      </c>
      <c r="AL8" s="133" t="s">
        <v>103</v>
      </c>
      <c r="AM8" s="133" t="s">
        <v>103</v>
      </c>
      <c r="AN8" s="137" t="s">
        <v>103</v>
      </c>
      <c r="AO8" s="134" t="s">
        <v>103</v>
      </c>
      <c r="AP8" s="135" t="s">
        <v>103</v>
      </c>
      <c r="AQ8" s="127" t="s">
        <v>103</v>
      </c>
      <c r="AR8" s="127" t="s">
        <v>103</v>
      </c>
      <c r="AS8" s="133" t="s">
        <v>103</v>
      </c>
      <c r="AT8" s="133" t="s">
        <v>103</v>
      </c>
      <c r="AU8" s="133" t="s">
        <v>103</v>
      </c>
      <c r="AV8" s="137" t="s">
        <v>103</v>
      </c>
      <c r="AW8" s="137" t="s">
        <v>103</v>
      </c>
      <c r="AX8" s="134" t="s">
        <v>103</v>
      </c>
      <c r="AY8" s="127" t="s">
        <v>103</v>
      </c>
      <c r="AZ8" s="127" t="s">
        <v>103</v>
      </c>
      <c r="BA8" s="133" t="s">
        <v>103</v>
      </c>
      <c r="BB8" s="133" t="s">
        <v>103</v>
      </c>
      <c r="BC8" s="133" t="s">
        <v>103</v>
      </c>
      <c r="BD8" s="133" t="s">
        <v>103</v>
      </c>
      <c r="BE8" s="133" t="s">
        <v>103</v>
      </c>
      <c r="BF8" s="137" t="s">
        <v>103</v>
      </c>
      <c r="BG8" s="134" t="s">
        <v>103</v>
      </c>
      <c r="BH8" s="135" t="s">
        <v>103</v>
      </c>
      <c r="BI8" s="127" t="s">
        <v>103</v>
      </c>
      <c r="BJ8" s="127" t="s">
        <v>103</v>
      </c>
      <c r="BK8" s="133" t="s">
        <v>103</v>
      </c>
      <c r="BL8" s="133" t="s">
        <v>103</v>
      </c>
      <c r="BM8" s="133" t="s">
        <v>103</v>
      </c>
      <c r="BN8" s="137" t="s">
        <v>103</v>
      </c>
      <c r="BO8" s="134" t="s">
        <v>103</v>
      </c>
      <c r="BP8" s="135" t="s">
        <v>103</v>
      </c>
      <c r="BQ8" s="127" t="s">
        <v>103</v>
      </c>
      <c r="BR8" s="127" t="s">
        <v>103</v>
      </c>
      <c r="BS8" s="133" t="s">
        <v>103</v>
      </c>
      <c r="BT8" s="133" t="s">
        <v>103</v>
      </c>
      <c r="BU8" s="133" t="s">
        <v>103</v>
      </c>
      <c r="BV8" s="137" t="s">
        <v>103</v>
      </c>
      <c r="BW8" s="137" t="s">
        <v>103</v>
      </c>
      <c r="BX8" s="134" t="s">
        <v>103</v>
      </c>
      <c r="BY8" s="127" t="s">
        <v>103</v>
      </c>
      <c r="BZ8" s="127" t="s">
        <v>103</v>
      </c>
      <c r="CA8" s="127" t="s">
        <v>103</v>
      </c>
      <c r="CB8" s="127" t="s">
        <v>103</v>
      </c>
      <c r="CC8" s="127" t="s">
        <v>103</v>
      </c>
      <c r="CD8" s="133" t="s">
        <v>103</v>
      </c>
      <c r="CE8" s="133" t="s">
        <v>103</v>
      </c>
      <c r="CF8" s="133" t="s">
        <v>103</v>
      </c>
      <c r="CG8" s="137" t="s">
        <v>103</v>
      </c>
      <c r="CH8" s="129">
        <f t="shared" ref="CH8:CH19" si="0">+CJ8</f>
        <v>0</v>
      </c>
      <c r="CI8" s="4"/>
      <c r="CJ8" s="28"/>
      <c r="CK8" s="27"/>
      <c r="CL8" s="143" t="s">
        <v>7</v>
      </c>
      <c r="CM8" s="58">
        <v>0</v>
      </c>
    </row>
    <row r="9" spans="1:91" ht="15.75" customHeight="1" thickBot="1" x14ac:dyDescent="0.3">
      <c r="A9" s="2" t="s">
        <v>8</v>
      </c>
      <c r="B9" s="131" t="s">
        <v>103</v>
      </c>
      <c r="C9" s="132" t="s">
        <v>103</v>
      </c>
      <c r="D9" s="133" t="s">
        <v>103</v>
      </c>
      <c r="E9" s="134" t="s">
        <v>103</v>
      </c>
      <c r="F9" s="135" t="s">
        <v>103</v>
      </c>
      <c r="G9" s="133" t="s">
        <v>103</v>
      </c>
      <c r="H9" s="133" t="s">
        <v>103</v>
      </c>
      <c r="I9" s="134" t="s">
        <v>103</v>
      </c>
      <c r="J9" s="135" t="s">
        <v>103</v>
      </c>
      <c r="K9" s="133" t="s">
        <v>103</v>
      </c>
      <c r="L9" s="133" t="s">
        <v>103</v>
      </c>
      <c r="M9" s="137" t="s">
        <v>103</v>
      </c>
      <c r="N9" s="138" t="s">
        <v>103</v>
      </c>
      <c r="O9" s="145" t="s">
        <v>103</v>
      </c>
      <c r="P9" s="139" t="s">
        <v>103</v>
      </c>
      <c r="Q9" s="139" t="s">
        <v>103</v>
      </c>
      <c r="R9" s="136" t="s">
        <v>103</v>
      </c>
      <c r="S9" s="135" t="s">
        <v>103</v>
      </c>
      <c r="T9" s="133" t="s">
        <v>103</v>
      </c>
      <c r="U9" s="144" t="s">
        <v>103</v>
      </c>
      <c r="V9" s="141" t="s">
        <v>103</v>
      </c>
      <c r="W9" s="137" t="s">
        <v>103</v>
      </c>
      <c r="X9" s="134" t="s">
        <v>103</v>
      </c>
      <c r="Y9" s="127" t="s">
        <v>103</v>
      </c>
      <c r="Z9" s="127" t="s">
        <v>103</v>
      </c>
      <c r="AA9" s="133" t="s">
        <v>103</v>
      </c>
      <c r="AB9" s="133" t="s">
        <v>103</v>
      </c>
      <c r="AC9" s="133" t="s">
        <v>103</v>
      </c>
      <c r="AD9" s="137" t="s">
        <v>103</v>
      </c>
      <c r="AE9" s="137" t="s">
        <v>103</v>
      </c>
      <c r="AF9" s="134" t="s">
        <v>103</v>
      </c>
      <c r="AG9" s="128" t="s">
        <v>103</v>
      </c>
      <c r="AH9" s="127" t="s">
        <v>103</v>
      </c>
      <c r="AI9" s="128" t="s">
        <v>103</v>
      </c>
      <c r="AJ9" s="127" t="s">
        <v>103</v>
      </c>
      <c r="AK9" s="128" t="s">
        <v>103</v>
      </c>
      <c r="AL9" s="133" t="s">
        <v>103</v>
      </c>
      <c r="AM9" s="128" t="s">
        <v>103</v>
      </c>
      <c r="AN9" s="137" t="s">
        <v>103</v>
      </c>
      <c r="AO9" s="128" t="s">
        <v>103</v>
      </c>
      <c r="AP9" s="146" t="s">
        <v>103</v>
      </c>
      <c r="AQ9" s="127" t="s">
        <v>103</v>
      </c>
      <c r="AR9" s="127" t="s">
        <v>103</v>
      </c>
      <c r="AS9" s="133" t="s">
        <v>103</v>
      </c>
      <c r="AT9" s="133" t="s">
        <v>103</v>
      </c>
      <c r="AU9" s="133" t="s">
        <v>103</v>
      </c>
      <c r="AV9" s="137" t="s">
        <v>103</v>
      </c>
      <c r="AW9" s="137" t="s">
        <v>103</v>
      </c>
      <c r="AX9" s="134" t="s">
        <v>103</v>
      </c>
      <c r="AY9" s="127" t="s">
        <v>103</v>
      </c>
      <c r="AZ9" s="127" t="s">
        <v>103</v>
      </c>
      <c r="BA9" s="133" t="s">
        <v>103</v>
      </c>
      <c r="BB9" s="133" t="s">
        <v>103</v>
      </c>
      <c r="BC9" s="147" t="s">
        <v>103</v>
      </c>
      <c r="BD9" s="147" t="s">
        <v>103</v>
      </c>
      <c r="BE9" s="133" t="s">
        <v>103</v>
      </c>
      <c r="BF9" s="137" t="s">
        <v>103</v>
      </c>
      <c r="BG9" s="134" t="s">
        <v>103</v>
      </c>
      <c r="BH9" s="135" t="s">
        <v>103</v>
      </c>
      <c r="BI9" s="127" t="s">
        <v>103</v>
      </c>
      <c r="BJ9" s="127" t="s">
        <v>103</v>
      </c>
      <c r="BK9" s="133" t="s">
        <v>103</v>
      </c>
      <c r="BL9" s="133" t="s">
        <v>103</v>
      </c>
      <c r="BM9" s="133" t="s">
        <v>103</v>
      </c>
      <c r="BN9" s="137" t="s">
        <v>103</v>
      </c>
      <c r="BO9" s="134" t="s">
        <v>103</v>
      </c>
      <c r="BP9" s="135" t="s">
        <v>103</v>
      </c>
      <c r="BQ9" s="127" t="s">
        <v>103</v>
      </c>
      <c r="BR9" s="127" t="s">
        <v>103</v>
      </c>
      <c r="BS9" s="133" t="s">
        <v>103</v>
      </c>
      <c r="BT9" s="133" t="s">
        <v>103</v>
      </c>
      <c r="BU9" s="133" t="s">
        <v>103</v>
      </c>
      <c r="BV9" s="137" t="s">
        <v>103</v>
      </c>
      <c r="BW9" s="137" t="s">
        <v>103</v>
      </c>
      <c r="BX9" s="134" t="s">
        <v>103</v>
      </c>
      <c r="BY9" s="127" t="s">
        <v>103</v>
      </c>
      <c r="BZ9" s="127" t="s">
        <v>103</v>
      </c>
      <c r="CA9" s="127" t="s">
        <v>103</v>
      </c>
      <c r="CB9" s="127" t="s">
        <v>103</v>
      </c>
      <c r="CC9" s="127" t="s">
        <v>103</v>
      </c>
      <c r="CD9" s="133" t="s">
        <v>103</v>
      </c>
      <c r="CE9" s="133" t="s">
        <v>103</v>
      </c>
      <c r="CF9" s="133" t="s">
        <v>103</v>
      </c>
      <c r="CG9" s="137" t="s">
        <v>103</v>
      </c>
      <c r="CH9" s="129">
        <f t="shared" si="0"/>
        <v>0</v>
      </c>
      <c r="CJ9" s="28"/>
      <c r="CK9" s="27"/>
      <c r="CL9" s="143" t="s">
        <v>8</v>
      </c>
      <c r="CM9" s="58">
        <v>10</v>
      </c>
    </row>
    <row r="10" spans="1:91" ht="15.75" customHeight="1" thickBot="1" x14ac:dyDescent="0.3">
      <c r="A10" s="2" t="s">
        <v>9</v>
      </c>
      <c r="B10" s="131" t="s">
        <v>103</v>
      </c>
      <c r="C10" s="132" t="s">
        <v>103</v>
      </c>
      <c r="D10" s="133" t="s">
        <v>103</v>
      </c>
      <c r="E10" s="134" t="s">
        <v>103</v>
      </c>
      <c r="F10" s="135" t="s">
        <v>103</v>
      </c>
      <c r="G10" s="133" t="s">
        <v>103</v>
      </c>
      <c r="H10" s="133" t="s">
        <v>103</v>
      </c>
      <c r="I10" s="134" t="s">
        <v>103</v>
      </c>
      <c r="J10" s="135" t="s">
        <v>103</v>
      </c>
      <c r="K10" s="133" t="s">
        <v>103</v>
      </c>
      <c r="L10" s="133" t="s">
        <v>103</v>
      </c>
      <c r="M10" s="137" t="s">
        <v>103</v>
      </c>
      <c r="N10" s="135" t="s">
        <v>103</v>
      </c>
      <c r="O10" s="127" t="s">
        <v>103</v>
      </c>
      <c r="P10" s="133" t="s">
        <v>103</v>
      </c>
      <c r="Q10" s="133" t="s">
        <v>103</v>
      </c>
      <c r="R10" s="134" t="s">
        <v>103</v>
      </c>
      <c r="S10" s="135" t="s">
        <v>103</v>
      </c>
      <c r="T10" s="133" t="s">
        <v>103</v>
      </c>
      <c r="U10" s="144" t="s">
        <v>103</v>
      </c>
      <c r="V10" s="141" t="s">
        <v>103</v>
      </c>
      <c r="W10" s="137" t="s">
        <v>103</v>
      </c>
      <c r="X10" s="134" t="s">
        <v>103</v>
      </c>
      <c r="Y10" s="127" t="s">
        <v>103</v>
      </c>
      <c r="Z10" s="127" t="s">
        <v>103</v>
      </c>
      <c r="AA10" s="133" t="s">
        <v>103</v>
      </c>
      <c r="AB10" s="133" t="s">
        <v>103</v>
      </c>
      <c r="AC10" s="133" t="s">
        <v>103</v>
      </c>
      <c r="AD10" s="137" t="s">
        <v>103</v>
      </c>
      <c r="AE10" s="137" t="s">
        <v>103</v>
      </c>
      <c r="AF10" s="134" t="s">
        <v>103</v>
      </c>
      <c r="AG10" s="127" t="s">
        <v>103</v>
      </c>
      <c r="AH10" s="127" t="s">
        <v>103</v>
      </c>
      <c r="AI10" s="127" t="s">
        <v>103</v>
      </c>
      <c r="AJ10" s="127" t="s">
        <v>103</v>
      </c>
      <c r="AK10" s="133" t="s">
        <v>103</v>
      </c>
      <c r="AL10" s="133" t="s">
        <v>103</v>
      </c>
      <c r="AM10" s="133" t="s">
        <v>103</v>
      </c>
      <c r="AN10" s="137" t="s">
        <v>103</v>
      </c>
      <c r="AO10" s="134" t="s">
        <v>103</v>
      </c>
      <c r="AP10" s="135" t="s">
        <v>103</v>
      </c>
      <c r="AQ10" s="127" t="s">
        <v>103</v>
      </c>
      <c r="AR10" s="127" t="s">
        <v>103</v>
      </c>
      <c r="AS10" s="133" t="s">
        <v>103</v>
      </c>
      <c r="AT10" s="133" t="s">
        <v>103</v>
      </c>
      <c r="AU10" s="133" t="s">
        <v>103</v>
      </c>
      <c r="AV10" s="137" t="s">
        <v>103</v>
      </c>
      <c r="AW10" s="137" t="s">
        <v>103</v>
      </c>
      <c r="AX10" s="134" t="s">
        <v>103</v>
      </c>
      <c r="AY10" s="127" t="s">
        <v>103</v>
      </c>
      <c r="AZ10" s="127" t="s">
        <v>103</v>
      </c>
      <c r="BA10" s="133" t="s">
        <v>103</v>
      </c>
      <c r="BB10" s="133" t="s">
        <v>103</v>
      </c>
      <c r="BC10" s="133" t="s">
        <v>103</v>
      </c>
      <c r="BD10" s="133" t="s">
        <v>103</v>
      </c>
      <c r="BE10" s="133" t="s">
        <v>103</v>
      </c>
      <c r="BF10" s="137" t="s">
        <v>103</v>
      </c>
      <c r="BG10" s="134" t="s">
        <v>103</v>
      </c>
      <c r="BH10" s="135" t="s">
        <v>103</v>
      </c>
      <c r="BI10" s="127" t="s">
        <v>103</v>
      </c>
      <c r="BJ10" s="127" t="s">
        <v>103</v>
      </c>
      <c r="BK10" s="133" t="s">
        <v>103</v>
      </c>
      <c r="BL10" s="133" t="s">
        <v>103</v>
      </c>
      <c r="BM10" s="133" t="s">
        <v>103</v>
      </c>
      <c r="BN10" s="137" t="s">
        <v>103</v>
      </c>
      <c r="BO10" s="134" t="s">
        <v>103</v>
      </c>
      <c r="BP10" s="135" t="s">
        <v>103</v>
      </c>
      <c r="BQ10" s="127" t="s">
        <v>103</v>
      </c>
      <c r="BR10" s="127" t="s">
        <v>103</v>
      </c>
      <c r="BS10" s="133" t="s">
        <v>103</v>
      </c>
      <c r="BT10" s="133" t="s">
        <v>103</v>
      </c>
      <c r="BU10" s="133" t="s">
        <v>103</v>
      </c>
      <c r="BV10" s="137" t="s">
        <v>103</v>
      </c>
      <c r="BW10" s="137" t="s">
        <v>103</v>
      </c>
      <c r="BX10" s="134" t="s">
        <v>103</v>
      </c>
      <c r="BY10" s="127" t="s">
        <v>103</v>
      </c>
      <c r="BZ10" s="127" t="s">
        <v>103</v>
      </c>
      <c r="CA10" s="127" t="s">
        <v>103</v>
      </c>
      <c r="CB10" s="127" t="s">
        <v>103</v>
      </c>
      <c r="CC10" s="127" t="s">
        <v>103</v>
      </c>
      <c r="CD10" s="133" t="s">
        <v>103</v>
      </c>
      <c r="CE10" s="133" t="s">
        <v>103</v>
      </c>
      <c r="CF10" s="133" t="s">
        <v>103</v>
      </c>
      <c r="CG10" s="137" t="s">
        <v>103</v>
      </c>
      <c r="CH10" s="129">
        <f t="shared" si="0"/>
        <v>0</v>
      </c>
      <c r="CJ10" s="28"/>
      <c r="CK10" s="27"/>
      <c r="CL10" s="143" t="s">
        <v>9</v>
      </c>
      <c r="CM10" s="58">
        <v>0</v>
      </c>
    </row>
    <row r="11" spans="1:91" ht="15.75" customHeight="1" thickBot="1" x14ac:dyDescent="0.3">
      <c r="A11" s="2" t="s">
        <v>10</v>
      </c>
      <c r="B11" s="131" t="s">
        <v>103</v>
      </c>
      <c r="C11" s="132" t="s">
        <v>103</v>
      </c>
      <c r="D11" s="133" t="s">
        <v>103</v>
      </c>
      <c r="E11" s="134" t="s">
        <v>103</v>
      </c>
      <c r="F11" s="135" t="s">
        <v>103</v>
      </c>
      <c r="G11" s="133" t="s">
        <v>103</v>
      </c>
      <c r="H11" s="133" t="s">
        <v>103</v>
      </c>
      <c r="I11" s="136" t="s">
        <v>103</v>
      </c>
      <c r="J11" s="135" t="s">
        <v>103</v>
      </c>
      <c r="K11" s="133" t="s">
        <v>103</v>
      </c>
      <c r="L11" s="133" t="s">
        <v>103</v>
      </c>
      <c r="M11" s="137" t="s">
        <v>103</v>
      </c>
      <c r="N11" s="135" t="s">
        <v>103</v>
      </c>
      <c r="O11" s="127" t="s">
        <v>103</v>
      </c>
      <c r="P11" s="133" t="s">
        <v>103</v>
      </c>
      <c r="Q11" s="133" t="s">
        <v>103</v>
      </c>
      <c r="R11" s="134" t="s">
        <v>103</v>
      </c>
      <c r="S11" s="135" t="s">
        <v>103</v>
      </c>
      <c r="T11" s="133" t="s">
        <v>103</v>
      </c>
      <c r="U11" s="144" t="s">
        <v>104</v>
      </c>
      <c r="V11" s="141" t="s">
        <v>103</v>
      </c>
      <c r="W11" s="137" t="s">
        <v>104</v>
      </c>
      <c r="X11" s="134" t="s">
        <v>103</v>
      </c>
      <c r="Y11" s="127" t="s">
        <v>104</v>
      </c>
      <c r="Z11" s="127" t="s">
        <v>103</v>
      </c>
      <c r="AA11" s="133" t="s">
        <v>104</v>
      </c>
      <c r="AB11" s="133" t="s">
        <v>103</v>
      </c>
      <c r="AC11" s="133" t="s">
        <v>103</v>
      </c>
      <c r="AD11" s="137" t="s">
        <v>103</v>
      </c>
      <c r="AE11" s="137" t="s">
        <v>103</v>
      </c>
      <c r="AF11" s="134" t="s">
        <v>103</v>
      </c>
      <c r="AG11" s="127" t="s">
        <v>103</v>
      </c>
      <c r="AH11" s="127" t="s">
        <v>103</v>
      </c>
      <c r="AI11" s="133" t="s">
        <v>103</v>
      </c>
      <c r="AJ11" s="133" t="s">
        <v>103</v>
      </c>
      <c r="AK11" s="133" t="s">
        <v>103</v>
      </c>
      <c r="AL11" s="133" t="s">
        <v>103</v>
      </c>
      <c r="AM11" s="133" t="s">
        <v>103</v>
      </c>
      <c r="AN11" s="137" t="s">
        <v>103</v>
      </c>
      <c r="AO11" s="134" t="s">
        <v>103</v>
      </c>
      <c r="AP11" s="135" t="s">
        <v>103</v>
      </c>
      <c r="AQ11" s="127" t="s">
        <v>103</v>
      </c>
      <c r="AR11" s="127" t="s">
        <v>103</v>
      </c>
      <c r="AS11" s="133" t="s">
        <v>103</v>
      </c>
      <c r="AT11" s="133" t="s">
        <v>103</v>
      </c>
      <c r="AU11" s="133" t="s">
        <v>103</v>
      </c>
      <c r="AV11" s="137" t="s">
        <v>103</v>
      </c>
      <c r="AW11" s="137" t="s">
        <v>103</v>
      </c>
      <c r="AX11" s="134" t="s">
        <v>103</v>
      </c>
      <c r="AY11" s="127" t="s">
        <v>103</v>
      </c>
      <c r="AZ11" s="127" t="s">
        <v>103</v>
      </c>
      <c r="BA11" s="133" t="s">
        <v>103</v>
      </c>
      <c r="BB11" s="133" t="s">
        <v>103</v>
      </c>
      <c r="BC11" s="133" t="s">
        <v>103</v>
      </c>
      <c r="BD11" s="133" t="s">
        <v>103</v>
      </c>
      <c r="BE11" s="147" t="s">
        <v>103</v>
      </c>
      <c r="BF11" s="148" t="s">
        <v>103</v>
      </c>
      <c r="BG11" s="134" t="s">
        <v>103</v>
      </c>
      <c r="BH11" s="135" t="s">
        <v>103</v>
      </c>
      <c r="BI11" s="127" t="s">
        <v>103</v>
      </c>
      <c r="BJ11" s="127" t="s">
        <v>103</v>
      </c>
      <c r="BK11" s="133" t="s">
        <v>103</v>
      </c>
      <c r="BL11" s="133" t="s">
        <v>103</v>
      </c>
      <c r="BM11" s="133" t="s">
        <v>103</v>
      </c>
      <c r="BN11" s="137" t="s">
        <v>103</v>
      </c>
      <c r="BO11" s="134" t="s">
        <v>103</v>
      </c>
      <c r="BP11" s="135" t="s">
        <v>103</v>
      </c>
      <c r="BQ11" s="127" t="s">
        <v>103</v>
      </c>
      <c r="BR11" s="127" t="s">
        <v>103</v>
      </c>
      <c r="BS11" s="133" t="s">
        <v>103</v>
      </c>
      <c r="BT11" s="133" t="s">
        <v>103</v>
      </c>
      <c r="BU11" s="133" t="s">
        <v>103</v>
      </c>
      <c r="BV11" s="137" t="s">
        <v>103</v>
      </c>
      <c r="BW11" s="137" t="s">
        <v>103</v>
      </c>
      <c r="BX11" s="134" t="s">
        <v>103</v>
      </c>
      <c r="BY11" s="127" t="s">
        <v>103</v>
      </c>
      <c r="BZ11" s="127" t="s">
        <v>103</v>
      </c>
      <c r="CA11" s="127" t="s">
        <v>103</v>
      </c>
      <c r="CB11" s="127" t="s">
        <v>103</v>
      </c>
      <c r="CC11" s="127" t="s">
        <v>103</v>
      </c>
      <c r="CD11" s="133" t="s">
        <v>103</v>
      </c>
      <c r="CE11" s="133" t="s">
        <v>103</v>
      </c>
      <c r="CF11" s="133" t="s">
        <v>103</v>
      </c>
      <c r="CG11" s="137" t="s">
        <v>103</v>
      </c>
      <c r="CH11" s="129">
        <f t="shared" si="0"/>
        <v>0</v>
      </c>
      <c r="CI11" s="4"/>
      <c r="CJ11" s="28"/>
      <c r="CK11" s="27"/>
      <c r="CL11" s="143" t="s">
        <v>10</v>
      </c>
      <c r="CM11" s="58">
        <v>1</v>
      </c>
    </row>
    <row r="12" spans="1:91" ht="15.75" customHeight="1" thickBot="1" x14ac:dyDescent="0.3">
      <c r="A12" s="2" t="s">
        <v>11</v>
      </c>
      <c r="B12" s="131" t="s">
        <v>103</v>
      </c>
      <c r="C12" s="132" t="s">
        <v>103</v>
      </c>
      <c r="D12" s="133" t="s">
        <v>103</v>
      </c>
      <c r="E12" s="134" t="s">
        <v>103</v>
      </c>
      <c r="F12" s="135" t="s">
        <v>103</v>
      </c>
      <c r="G12" s="133" t="s">
        <v>103</v>
      </c>
      <c r="H12" s="133" t="s">
        <v>103</v>
      </c>
      <c r="I12" s="134" t="s">
        <v>103</v>
      </c>
      <c r="J12" s="135" t="s">
        <v>103</v>
      </c>
      <c r="K12" s="147" t="s">
        <v>103</v>
      </c>
      <c r="L12" s="133" t="s">
        <v>103</v>
      </c>
      <c r="M12" s="137" t="s">
        <v>103</v>
      </c>
      <c r="N12" s="146" t="s">
        <v>103</v>
      </c>
      <c r="O12" s="127" t="s">
        <v>103</v>
      </c>
      <c r="P12" s="133" t="s">
        <v>103</v>
      </c>
      <c r="Q12" s="133" t="s">
        <v>103</v>
      </c>
      <c r="R12" s="134" t="s">
        <v>103</v>
      </c>
      <c r="S12" s="137" t="s">
        <v>103</v>
      </c>
      <c r="T12" s="137" t="s">
        <v>103</v>
      </c>
      <c r="U12" s="144" t="s">
        <v>103</v>
      </c>
      <c r="V12" s="141" t="s">
        <v>103</v>
      </c>
      <c r="W12" s="137" t="s">
        <v>103</v>
      </c>
      <c r="X12" s="134" t="s">
        <v>103</v>
      </c>
      <c r="Y12" s="127" t="s">
        <v>103</v>
      </c>
      <c r="Z12" s="127" t="s">
        <v>103</v>
      </c>
      <c r="AA12" s="133" t="s">
        <v>103</v>
      </c>
      <c r="AB12" s="133" t="s">
        <v>103</v>
      </c>
      <c r="AC12" s="147" t="s">
        <v>103</v>
      </c>
      <c r="AD12" s="148" t="s">
        <v>103</v>
      </c>
      <c r="AE12" s="137" t="s">
        <v>103</v>
      </c>
      <c r="AF12" s="134" t="s">
        <v>103</v>
      </c>
      <c r="AG12" s="127" t="s">
        <v>103</v>
      </c>
      <c r="AH12" s="127" t="s">
        <v>103</v>
      </c>
      <c r="AI12" s="127" t="s">
        <v>103</v>
      </c>
      <c r="AJ12" s="127" t="s">
        <v>103</v>
      </c>
      <c r="AK12" s="133" t="s">
        <v>103</v>
      </c>
      <c r="AL12" s="133" t="s">
        <v>103</v>
      </c>
      <c r="AM12" s="133" t="s">
        <v>103</v>
      </c>
      <c r="AN12" s="137" t="s">
        <v>103</v>
      </c>
      <c r="AO12" s="134" t="s">
        <v>103</v>
      </c>
      <c r="AP12" s="135" t="s">
        <v>103</v>
      </c>
      <c r="AQ12" s="128" t="s">
        <v>103</v>
      </c>
      <c r="AR12" s="127" t="s">
        <v>103</v>
      </c>
      <c r="AS12" s="128" t="s">
        <v>103</v>
      </c>
      <c r="AT12" s="133" t="s">
        <v>103</v>
      </c>
      <c r="AU12" s="128" t="s">
        <v>103</v>
      </c>
      <c r="AV12" s="137" t="s">
        <v>103</v>
      </c>
      <c r="AW12" s="128" t="s">
        <v>103</v>
      </c>
      <c r="AX12" s="134" t="s">
        <v>103</v>
      </c>
      <c r="AY12" s="128" t="s">
        <v>103</v>
      </c>
      <c r="AZ12" s="133" t="s">
        <v>103</v>
      </c>
      <c r="BA12" s="139" t="s">
        <v>104</v>
      </c>
      <c r="BB12" s="133" t="s">
        <v>103</v>
      </c>
      <c r="BC12" s="139" t="s">
        <v>104</v>
      </c>
      <c r="BD12" s="133" t="s">
        <v>103</v>
      </c>
      <c r="BE12" s="139" t="s">
        <v>104</v>
      </c>
      <c r="BF12" s="133" t="s">
        <v>103</v>
      </c>
      <c r="BG12" s="136" t="s">
        <v>104</v>
      </c>
      <c r="BH12" s="141" t="s">
        <v>103</v>
      </c>
      <c r="BI12" s="149" t="s">
        <v>103</v>
      </c>
      <c r="BJ12" s="127" t="s">
        <v>103</v>
      </c>
      <c r="BK12" s="128" t="s">
        <v>103</v>
      </c>
      <c r="BL12" s="133" t="s">
        <v>103</v>
      </c>
      <c r="BM12" s="128" t="s">
        <v>103</v>
      </c>
      <c r="BN12" s="137" t="s">
        <v>103</v>
      </c>
      <c r="BO12" s="128" t="s">
        <v>103</v>
      </c>
      <c r="BP12" s="135" t="s">
        <v>103</v>
      </c>
      <c r="BQ12" s="128" t="s">
        <v>103</v>
      </c>
      <c r="BR12" s="127" t="s">
        <v>103</v>
      </c>
      <c r="BS12" s="128" t="s">
        <v>103</v>
      </c>
      <c r="BT12" s="133" t="s">
        <v>103</v>
      </c>
      <c r="BU12" s="128" t="s">
        <v>103</v>
      </c>
      <c r="BV12" s="137" t="s">
        <v>103</v>
      </c>
      <c r="BW12" s="128" t="s">
        <v>103</v>
      </c>
      <c r="BX12" s="134" t="s">
        <v>103</v>
      </c>
      <c r="BY12" s="127" t="s">
        <v>103</v>
      </c>
      <c r="BZ12" s="127" t="s">
        <v>103</v>
      </c>
      <c r="CA12" s="127" t="s">
        <v>103</v>
      </c>
      <c r="CB12" s="127" t="s">
        <v>103</v>
      </c>
      <c r="CC12" s="127" t="s">
        <v>103</v>
      </c>
      <c r="CD12" s="133" t="s">
        <v>103</v>
      </c>
      <c r="CE12" s="133" t="s">
        <v>103</v>
      </c>
      <c r="CF12" s="133" t="s">
        <v>103</v>
      </c>
      <c r="CG12" s="137" t="s">
        <v>103</v>
      </c>
      <c r="CH12" s="129">
        <f>+CJ12</f>
        <v>0</v>
      </c>
      <c r="CJ12" s="28"/>
      <c r="CK12" s="27"/>
      <c r="CL12" s="143" t="s">
        <v>11</v>
      </c>
      <c r="CM12" s="58">
        <v>17</v>
      </c>
    </row>
    <row r="13" spans="1:91" ht="15.75" customHeight="1" thickBot="1" x14ac:dyDescent="0.3">
      <c r="A13" s="2" t="s">
        <v>12</v>
      </c>
      <c r="B13" s="131" t="s">
        <v>103</v>
      </c>
      <c r="C13" s="132" t="s">
        <v>103</v>
      </c>
      <c r="D13" s="133" t="s">
        <v>103</v>
      </c>
      <c r="E13" s="134" t="s">
        <v>103</v>
      </c>
      <c r="F13" s="135" t="s">
        <v>103</v>
      </c>
      <c r="G13" s="133" t="s">
        <v>103</v>
      </c>
      <c r="H13" s="133" t="s">
        <v>103</v>
      </c>
      <c r="I13" s="134" t="s">
        <v>103</v>
      </c>
      <c r="J13" s="135" t="s">
        <v>103</v>
      </c>
      <c r="K13" s="133" t="s">
        <v>103</v>
      </c>
      <c r="L13" s="133" t="s">
        <v>103</v>
      </c>
      <c r="M13" s="137" t="s">
        <v>103</v>
      </c>
      <c r="N13" s="135" t="s">
        <v>103</v>
      </c>
      <c r="O13" s="127" t="s">
        <v>103</v>
      </c>
      <c r="P13" s="133" t="s">
        <v>103</v>
      </c>
      <c r="Q13" s="133" t="s">
        <v>103</v>
      </c>
      <c r="R13" s="134" t="s">
        <v>103</v>
      </c>
      <c r="S13" s="135" t="s">
        <v>103</v>
      </c>
      <c r="T13" s="133" t="s">
        <v>103</v>
      </c>
      <c r="U13" s="144" t="s">
        <v>103</v>
      </c>
      <c r="V13" s="141" t="s">
        <v>103</v>
      </c>
      <c r="W13" s="137" t="s">
        <v>103</v>
      </c>
      <c r="X13" s="134" t="s">
        <v>103</v>
      </c>
      <c r="Y13" s="127" t="s">
        <v>103</v>
      </c>
      <c r="Z13" s="127" t="s">
        <v>103</v>
      </c>
      <c r="AA13" s="133" t="s">
        <v>103</v>
      </c>
      <c r="AB13" s="133" t="s">
        <v>103</v>
      </c>
      <c r="AC13" s="133" t="s">
        <v>103</v>
      </c>
      <c r="AD13" s="137" t="s">
        <v>103</v>
      </c>
      <c r="AE13" s="137" t="s">
        <v>103</v>
      </c>
      <c r="AF13" s="134" t="s">
        <v>103</v>
      </c>
      <c r="AG13" s="127" t="s">
        <v>103</v>
      </c>
      <c r="AH13" s="127" t="s">
        <v>103</v>
      </c>
      <c r="AI13" s="127" t="s">
        <v>103</v>
      </c>
      <c r="AJ13" s="127" t="s">
        <v>103</v>
      </c>
      <c r="AK13" s="133" t="s">
        <v>103</v>
      </c>
      <c r="AL13" s="133" t="s">
        <v>103</v>
      </c>
      <c r="AM13" s="133" t="s">
        <v>103</v>
      </c>
      <c r="AN13" s="137" t="s">
        <v>103</v>
      </c>
      <c r="AO13" s="134" t="s">
        <v>103</v>
      </c>
      <c r="AP13" s="135" t="s">
        <v>103</v>
      </c>
      <c r="AQ13" s="127" t="s">
        <v>103</v>
      </c>
      <c r="AR13" s="127" t="s">
        <v>103</v>
      </c>
      <c r="AS13" s="133" t="s">
        <v>103</v>
      </c>
      <c r="AT13" s="133" t="s">
        <v>103</v>
      </c>
      <c r="AU13" s="133" t="s">
        <v>103</v>
      </c>
      <c r="AV13" s="137" t="s">
        <v>103</v>
      </c>
      <c r="AW13" s="137" t="s">
        <v>103</v>
      </c>
      <c r="AX13" s="134" t="s">
        <v>103</v>
      </c>
      <c r="AY13" s="127" t="s">
        <v>103</v>
      </c>
      <c r="AZ13" s="127" t="s">
        <v>103</v>
      </c>
      <c r="BA13" s="133" t="s">
        <v>103</v>
      </c>
      <c r="BB13" s="133" t="s">
        <v>103</v>
      </c>
      <c r="BC13" s="133" t="s">
        <v>103</v>
      </c>
      <c r="BD13" s="133" t="s">
        <v>103</v>
      </c>
      <c r="BE13" s="133" t="s">
        <v>103</v>
      </c>
      <c r="BF13" s="137" t="s">
        <v>103</v>
      </c>
      <c r="BG13" s="134" t="s">
        <v>103</v>
      </c>
      <c r="BH13" s="135" t="s">
        <v>103</v>
      </c>
      <c r="BI13" s="133" t="s">
        <v>103</v>
      </c>
      <c r="BJ13" s="127" t="s">
        <v>103</v>
      </c>
      <c r="BK13" s="133" t="s">
        <v>103</v>
      </c>
      <c r="BL13" s="133" t="s">
        <v>103</v>
      </c>
      <c r="BM13" s="133" t="s">
        <v>103</v>
      </c>
      <c r="BN13" s="137" t="s">
        <v>103</v>
      </c>
      <c r="BO13" s="134" t="s">
        <v>103</v>
      </c>
      <c r="BP13" s="135" t="s">
        <v>103</v>
      </c>
      <c r="BQ13" s="127" t="s">
        <v>103</v>
      </c>
      <c r="BR13" s="127" t="s">
        <v>103</v>
      </c>
      <c r="BS13" s="133" t="s">
        <v>103</v>
      </c>
      <c r="BT13" s="133" t="s">
        <v>103</v>
      </c>
      <c r="BU13" s="133" t="s">
        <v>103</v>
      </c>
      <c r="BV13" s="137" t="s">
        <v>103</v>
      </c>
      <c r="BW13" s="137" t="s">
        <v>103</v>
      </c>
      <c r="BX13" s="134" t="s">
        <v>103</v>
      </c>
      <c r="BY13" s="127" t="s">
        <v>103</v>
      </c>
      <c r="BZ13" s="127" t="s">
        <v>103</v>
      </c>
      <c r="CA13" s="127" t="s">
        <v>103</v>
      </c>
      <c r="CB13" s="127" t="s">
        <v>103</v>
      </c>
      <c r="CC13" s="127" t="s">
        <v>103</v>
      </c>
      <c r="CD13" s="133" t="s">
        <v>103</v>
      </c>
      <c r="CE13" s="133" t="s">
        <v>103</v>
      </c>
      <c r="CF13" s="133" t="s">
        <v>103</v>
      </c>
      <c r="CG13" s="137" t="s">
        <v>103</v>
      </c>
      <c r="CH13" s="129">
        <f t="shared" si="0"/>
        <v>0</v>
      </c>
      <c r="CJ13" s="28"/>
      <c r="CK13" s="27"/>
      <c r="CL13" s="143" t="s">
        <v>12</v>
      </c>
      <c r="CM13" s="58">
        <v>0</v>
      </c>
    </row>
    <row r="14" spans="1:91" ht="15.75" customHeight="1" thickBot="1" x14ac:dyDescent="0.3">
      <c r="A14" s="2" t="s">
        <v>105</v>
      </c>
      <c r="B14" s="131" t="s">
        <v>103</v>
      </c>
      <c r="C14" s="132" t="s">
        <v>103</v>
      </c>
      <c r="D14" s="133" t="s">
        <v>103</v>
      </c>
      <c r="E14" s="134" t="s">
        <v>103</v>
      </c>
      <c r="F14" s="135" t="s">
        <v>103</v>
      </c>
      <c r="G14" s="133" t="s">
        <v>103</v>
      </c>
      <c r="H14" s="133" t="s">
        <v>103</v>
      </c>
      <c r="I14" s="136" t="s">
        <v>103</v>
      </c>
      <c r="J14" s="135" t="s">
        <v>103</v>
      </c>
      <c r="K14" s="133" t="s">
        <v>103</v>
      </c>
      <c r="L14" s="133" t="s">
        <v>103</v>
      </c>
      <c r="M14" s="137" t="s">
        <v>103</v>
      </c>
      <c r="N14" s="135" t="s">
        <v>103</v>
      </c>
      <c r="O14" s="127" t="s">
        <v>103</v>
      </c>
      <c r="P14" s="133" t="s">
        <v>103</v>
      </c>
      <c r="Q14" s="133" t="s">
        <v>103</v>
      </c>
      <c r="R14" s="136" t="s">
        <v>103</v>
      </c>
      <c r="S14" s="135" t="s">
        <v>103</v>
      </c>
      <c r="T14" s="133" t="s">
        <v>103</v>
      </c>
      <c r="U14" s="144" t="s">
        <v>103</v>
      </c>
      <c r="V14" s="141" t="s">
        <v>103</v>
      </c>
      <c r="W14" s="137" t="s">
        <v>103</v>
      </c>
      <c r="X14" s="134" t="s">
        <v>103</v>
      </c>
      <c r="Y14" s="127" t="s">
        <v>103</v>
      </c>
      <c r="Z14" s="127" t="s">
        <v>103</v>
      </c>
      <c r="AA14" s="133" t="s">
        <v>103</v>
      </c>
      <c r="AB14" s="133" t="s">
        <v>103</v>
      </c>
      <c r="AC14" s="128" t="s">
        <v>103</v>
      </c>
      <c r="AD14" s="137" t="s">
        <v>103</v>
      </c>
      <c r="AE14" s="128" t="s">
        <v>103</v>
      </c>
      <c r="AF14" s="134" t="s">
        <v>103</v>
      </c>
      <c r="AG14" s="128" t="s">
        <v>103</v>
      </c>
      <c r="AH14" s="127" t="s">
        <v>103</v>
      </c>
      <c r="AI14" s="128" t="s">
        <v>103</v>
      </c>
      <c r="AJ14" s="127" t="s">
        <v>103</v>
      </c>
      <c r="AK14" s="128" t="s">
        <v>103</v>
      </c>
      <c r="AL14" s="133" t="s">
        <v>103</v>
      </c>
      <c r="AM14" s="128" t="s">
        <v>103</v>
      </c>
      <c r="AN14" s="137" t="s">
        <v>103</v>
      </c>
      <c r="AO14" s="128" t="s">
        <v>103</v>
      </c>
      <c r="AP14" s="135" t="s">
        <v>103</v>
      </c>
      <c r="AQ14" s="128" t="s">
        <v>103</v>
      </c>
      <c r="AR14" s="127" t="s">
        <v>103</v>
      </c>
      <c r="AS14" s="128" t="s">
        <v>103</v>
      </c>
      <c r="AT14" s="133" t="s">
        <v>103</v>
      </c>
      <c r="AU14" s="128" t="s">
        <v>103</v>
      </c>
      <c r="AV14" s="137" t="s">
        <v>103</v>
      </c>
      <c r="AW14" s="128" t="s">
        <v>103</v>
      </c>
      <c r="AX14" s="134" t="s">
        <v>103</v>
      </c>
      <c r="AY14" s="128" t="s">
        <v>103</v>
      </c>
      <c r="AZ14" s="127" t="s">
        <v>103</v>
      </c>
      <c r="BA14" s="128" t="s">
        <v>103</v>
      </c>
      <c r="BB14" s="133" t="s">
        <v>103</v>
      </c>
      <c r="BC14" s="128" t="s">
        <v>103</v>
      </c>
      <c r="BD14" s="133" t="s">
        <v>103</v>
      </c>
      <c r="BE14" s="128" t="s">
        <v>103</v>
      </c>
      <c r="BF14" s="137" t="s">
        <v>103</v>
      </c>
      <c r="BG14" s="128" t="s">
        <v>103</v>
      </c>
      <c r="BH14" s="135" t="s">
        <v>103</v>
      </c>
      <c r="BI14" s="149" t="s">
        <v>103</v>
      </c>
      <c r="BJ14" s="127" t="s">
        <v>103</v>
      </c>
      <c r="BK14" s="139" t="s">
        <v>103</v>
      </c>
      <c r="BL14" s="127" t="s">
        <v>103</v>
      </c>
      <c r="BM14" s="128" t="s">
        <v>103</v>
      </c>
      <c r="BN14" s="137" t="s">
        <v>103</v>
      </c>
      <c r="BO14" s="128" t="s">
        <v>103</v>
      </c>
      <c r="BP14" s="135" t="s">
        <v>103</v>
      </c>
      <c r="BQ14" s="139" t="s">
        <v>103</v>
      </c>
      <c r="BR14" s="133" t="s">
        <v>103</v>
      </c>
      <c r="BS14" s="139" t="s">
        <v>103</v>
      </c>
      <c r="BT14" s="133" t="s">
        <v>103</v>
      </c>
      <c r="BU14" s="139" t="s">
        <v>103</v>
      </c>
      <c r="BV14" s="133" t="s">
        <v>103</v>
      </c>
      <c r="BW14" s="139" t="s">
        <v>103</v>
      </c>
      <c r="BX14" s="134" t="s">
        <v>103</v>
      </c>
      <c r="BY14" s="139" t="s">
        <v>103</v>
      </c>
      <c r="BZ14" s="127" t="s">
        <v>103</v>
      </c>
      <c r="CA14" s="139" t="s">
        <v>103</v>
      </c>
      <c r="CB14" s="127" t="s">
        <v>103</v>
      </c>
      <c r="CC14" s="139" t="s">
        <v>103</v>
      </c>
      <c r="CD14" s="133" t="s">
        <v>103</v>
      </c>
      <c r="CE14" s="139" t="s">
        <v>103</v>
      </c>
      <c r="CF14" s="133" t="s">
        <v>103</v>
      </c>
      <c r="CG14" s="139" t="s">
        <v>103</v>
      </c>
      <c r="CH14" s="129">
        <f>+CJ14</f>
        <v>0</v>
      </c>
      <c r="CJ14" s="28"/>
      <c r="CK14" s="27"/>
      <c r="CL14" s="143" t="s">
        <v>105</v>
      </c>
      <c r="CM14" s="58">
        <v>31</v>
      </c>
    </row>
    <row r="15" spans="1:91" ht="15.75" customHeight="1" thickBot="1" x14ac:dyDescent="0.3">
      <c r="A15" s="2" t="s">
        <v>13</v>
      </c>
      <c r="B15" s="131" t="s">
        <v>103</v>
      </c>
      <c r="C15" s="132" t="s">
        <v>103</v>
      </c>
      <c r="D15" s="133" t="s">
        <v>103</v>
      </c>
      <c r="E15" s="134" t="s">
        <v>103</v>
      </c>
      <c r="F15" s="135" t="s">
        <v>103</v>
      </c>
      <c r="G15" s="133" t="s">
        <v>103</v>
      </c>
      <c r="H15" s="133" t="s">
        <v>103</v>
      </c>
      <c r="I15" s="134" t="s">
        <v>103</v>
      </c>
      <c r="J15" s="135" t="s">
        <v>103</v>
      </c>
      <c r="K15" s="133" t="s">
        <v>103</v>
      </c>
      <c r="L15" s="133" t="s">
        <v>103</v>
      </c>
      <c r="M15" s="127" t="s">
        <v>103</v>
      </c>
      <c r="N15" s="135" t="s">
        <v>103</v>
      </c>
      <c r="O15" s="127" t="s">
        <v>103</v>
      </c>
      <c r="P15" s="133" t="s">
        <v>103</v>
      </c>
      <c r="Q15" s="133" t="s">
        <v>103</v>
      </c>
      <c r="R15" s="134" t="s">
        <v>103</v>
      </c>
      <c r="S15" s="137" t="s">
        <v>103</v>
      </c>
      <c r="T15" s="137" t="s">
        <v>103</v>
      </c>
      <c r="U15" s="144" t="s">
        <v>103</v>
      </c>
      <c r="V15" s="141" t="s">
        <v>103</v>
      </c>
      <c r="W15" s="137" t="s">
        <v>103</v>
      </c>
      <c r="X15" s="134" t="s">
        <v>103</v>
      </c>
      <c r="Y15" s="135" t="s">
        <v>103</v>
      </c>
      <c r="Z15" s="141" t="s">
        <v>103</v>
      </c>
      <c r="AA15" s="137" t="s">
        <v>103</v>
      </c>
      <c r="AB15" s="137" t="s">
        <v>103</v>
      </c>
      <c r="AC15" s="137" t="s">
        <v>103</v>
      </c>
      <c r="AD15" s="137" t="s">
        <v>103</v>
      </c>
      <c r="AE15" s="137" t="s">
        <v>103</v>
      </c>
      <c r="AF15" s="134" t="s">
        <v>103</v>
      </c>
      <c r="AG15" s="127" t="s">
        <v>103</v>
      </c>
      <c r="AH15" s="127" t="s">
        <v>103</v>
      </c>
      <c r="AI15" s="127" t="s">
        <v>103</v>
      </c>
      <c r="AJ15" s="127" t="s">
        <v>103</v>
      </c>
      <c r="AK15" s="133" t="s">
        <v>103</v>
      </c>
      <c r="AL15" s="133" t="s">
        <v>103</v>
      </c>
      <c r="AM15" s="133" t="s">
        <v>103</v>
      </c>
      <c r="AN15" s="137" t="s">
        <v>103</v>
      </c>
      <c r="AO15" s="134" t="s">
        <v>103</v>
      </c>
      <c r="AP15" s="135" t="s">
        <v>103</v>
      </c>
      <c r="AQ15" s="127" t="s">
        <v>103</v>
      </c>
      <c r="AR15" s="127" t="s">
        <v>103</v>
      </c>
      <c r="AS15" s="133" t="s">
        <v>103</v>
      </c>
      <c r="AT15" s="133" t="s">
        <v>103</v>
      </c>
      <c r="AU15" s="133" t="s">
        <v>103</v>
      </c>
      <c r="AV15" s="137" t="s">
        <v>103</v>
      </c>
      <c r="AW15" s="137" t="s">
        <v>103</v>
      </c>
      <c r="AX15" s="134" t="s">
        <v>103</v>
      </c>
      <c r="AY15" s="127" t="s">
        <v>103</v>
      </c>
      <c r="AZ15" s="127" t="s">
        <v>103</v>
      </c>
      <c r="BA15" s="133" t="s">
        <v>103</v>
      </c>
      <c r="BB15" s="133" t="s">
        <v>103</v>
      </c>
      <c r="BC15" s="133" t="s">
        <v>103</v>
      </c>
      <c r="BD15" s="133" t="s">
        <v>103</v>
      </c>
      <c r="BE15" s="133" t="s">
        <v>103</v>
      </c>
      <c r="BF15" s="137" t="s">
        <v>103</v>
      </c>
      <c r="BG15" s="134" t="s">
        <v>103</v>
      </c>
      <c r="BH15" s="137" t="s">
        <v>103</v>
      </c>
      <c r="BI15" s="133" t="s">
        <v>103</v>
      </c>
      <c r="BJ15" s="127" t="s">
        <v>103</v>
      </c>
      <c r="BK15" s="133" t="s">
        <v>103</v>
      </c>
      <c r="BL15" s="133" t="s">
        <v>103</v>
      </c>
      <c r="BM15" s="133" t="s">
        <v>103</v>
      </c>
      <c r="BN15" s="127" t="s">
        <v>103</v>
      </c>
      <c r="BO15" s="150" t="s">
        <v>103</v>
      </c>
      <c r="BP15" s="135" t="s">
        <v>103</v>
      </c>
      <c r="BQ15" s="133" t="s">
        <v>103</v>
      </c>
      <c r="BR15" s="133" t="s">
        <v>103</v>
      </c>
      <c r="BS15" s="133" t="s">
        <v>103</v>
      </c>
      <c r="BT15" s="133" t="s">
        <v>103</v>
      </c>
      <c r="BU15" s="133" t="s">
        <v>103</v>
      </c>
      <c r="BV15" s="133" t="s">
        <v>103</v>
      </c>
      <c r="BW15" s="133" t="s">
        <v>103</v>
      </c>
      <c r="BX15" s="134" t="s">
        <v>103</v>
      </c>
      <c r="BY15" s="127" t="s">
        <v>103</v>
      </c>
      <c r="BZ15" s="127" t="s">
        <v>103</v>
      </c>
      <c r="CA15" s="127" t="s">
        <v>103</v>
      </c>
      <c r="CB15" s="127" t="s">
        <v>103</v>
      </c>
      <c r="CC15" s="127" t="s">
        <v>103</v>
      </c>
      <c r="CD15" s="133" t="s">
        <v>103</v>
      </c>
      <c r="CE15" s="133" t="s">
        <v>103</v>
      </c>
      <c r="CF15" s="133" t="s">
        <v>103</v>
      </c>
      <c r="CG15" s="137" t="s">
        <v>103</v>
      </c>
      <c r="CH15" s="129">
        <f>+CJ15</f>
        <v>0</v>
      </c>
      <c r="CJ15" s="28"/>
      <c r="CK15" s="27"/>
      <c r="CL15" s="143" t="s">
        <v>13</v>
      </c>
      <c r="CM15" s="58">
        <v>0</v>
      </c>
    </row>
    <row r="16" spans="1:91" ht="15.75" customHeight="1" thickBot="1" x14ac:dyDescent="0.3">
      <c r="A16" s="2" t="s">
        <v>14</v>
      </c>
      <c r="B16" s="131" t="s">
        <v>103</v>
      </c>
      <c r="C16" s="132" t="s">
        <v>103</v>
      </c>
      <c r="D16" s="133" t="s">
        <v>103</v>
      </c>
      <c r="E16" s="134" t="s">
        <v>103</v>
      </c>
      <c r="F16" s="135" t="s">
        <v>103</v>
      </c>
      <c r="G16" s="133" t="s">
        <v>103</v>
      </c>
      <c r="H16" s="133" t="s">
        <v>103</v>
      </c>
      <c r="I16" s="134" t="s">
        <v>103</v>
      </c>
      <c r="J16" s="138" t="s">
        <v>103</v>
      </c>
      <c r="K16" s="139" t="s">
        <v>103</v>
      </c>
      <c r="L16" s="139" t="s">
        <v>103</v>
      </c>
      <c r="M16" s="136" t="s">
        <v>103</v>
      </c>
      <c r="N16" s="135" t="s">
        <v>103</v>
      </c>
      <c r="O16" s="145" t="s">
        <v>103</v>
      </c>
      <c r="P16" s="139" t="s">
        <v>103</v>
      </c>
      <c r="Q16" s="139" t="s">
        <v>103</v>
      </c>
      <c r="R16" s="136" t="s">
        <v>103</v>
      </c>
      <c r="S16" s="135" t="s">
        <v>103</v>
      </c>
      <c r="T16" s="133" t="s">
        <v>103</v>
      </c>
      <c r="U16" s="144" t="s">
        <v>103</v>
      </c>
      <c r="V16" s="141" t="s">
        <v>103</v>
      </c>
      <c r="W16" s="137" t="s">
        <v>103</v>
      </c>
      <c r="X16" s="134" t="s">
        <v>103</v>
      </c>
      <c r="Y16" s="128" t="s">
        <v>103</v>
      </c>
      <c r="Z16" s="127" t="s">
        <v>103</v>
      </c>
      <c r="AA16" s="128" t="s">
        <v>103</v>
      </c>
      <c r="AB16" s="133" t="s">
        <v>103</v>
      </c>
      <c r="AC16" s="128" t="s">
        <v>103</v>
      </c>
      <c r="AD16" s="137" t="s">
        <v>103</v>
      </c>
      <c r="AE16" s="128" t="s">
        <v>103</v>
      </c>
      <c r="AF16" s="134" t="s">
        <v>103</v>
      </c>
      <c r="AG16" s="128" t="s">
        <v>103</v>
      </c>
      <c r="AH16" s="127" t="s">
        <v>103</v>
      </c>
      <c r="AI16" s="128" t="s">
        <v>103</v>
      </c>
      <c r="AJ16" s="127" t="s">
        <v>103</v>
      </c>
      <c r="AK16" s="128" t="s">
        <v>103</v>
      </c>
      <c r="AL16" s="133" t="s">
        <v>103</v>
      </c>
      <c r="AM16" s="128" t="s">
        <v>103</v>
      </c>
      <c r="AN16" s="137" t="s">
        <v>103</v>
      </c>
      <c r="AO16" s="128" t="s">
        <v>103</v>
      </c>
      <c r="AP16" s="146" t="s">
        <v>103</v>
      </c>
      <c r="AQ16" s="128" t="s">
        <v>103</v>
      </c>
      <c r="AR16" s="127" t="s">
        <v>103</v>
      </c>
      <c r="AS16" s="128" t="s">
        <v>103</v>
      </c>
      <c r="AT16" s="133" t="s">
        <v>103</v>
      </c>
      <c r="AU16" s="128" t="s">
        <v>103</v>
      </c>
      <c r="AV16" s="137" t="s">
        <v>103</v>
      </c>
      <c r="AW16" s="128" t="s">
        <v>103</v>
      </c>
      <c r="AX16" s="134" t="s">
        <v>103</v>
      </c>
      <c r="AY16" s="127" t="s">
        <v>103</v>
      </c>
      <c r="AZ16" s="127" t="s">
        <v>103</v>
      </c>
      <c r="BA16" s="133" t="s">
        <v>103</v>
      </c>
      <c r="BB16" s="133" t="s">
        <v>103</v>
      </c>
      <c r="BC16" s="128" t="s">
        <v>103</v>
      </c>
      <c r="BD16" s="133" t="s">
        <v>103</v>
      </c>
      <c r="BE16" s="128" t="s">
        <v>103</v>
      </c>
      <c r="BF16" s="137" t="s">
        <v>103</v>
      </c>
      <c r="BG16" s="128" t="s">
        <v>103</v>
      </c>
      <c r="BH16" s="135" t="s">
        <v>103</v>
      </c>
      <c r="BI16" s="133" t="s">
        <v>103</v>
      </c>
      <c r="BJ16" s="127" t="s">
        <v>103</v>
      </c>
      <c r="BK16" s="133" t="s">
        <v>103</v>
      </c>
      <c r="BL16" s="133" t="s">
        <v>103</v>
      </c>
      <c r="BM16" s="133" t="s">
        <v>103</v>
      </c>
      <c r="BN16" s="137" t="s">
        <v>103</v>
      </c>
      <c r="BO16" s="134" t="s">
        <v>103</v>
      </c>
      <c r="BP16" s="135" t="s">
        <v>103</v>
      </c>
      <c r="BQ16" s="127" t="s">
        <v>103</v>
      </c>
      <c r="BR16" s="127" t="s">
        <v>103</v>
      </c>
      <c r="BS16" s="133" t="s">
        <v>103</v>
      </c>
      <c r="BT16" s="133" t="s">
        <v>103</v>
      </c>
      <c r="BU16" s="133" t="s">
        <v>103</v>
      </c>
      <c r="BV16" s="137" t="s">
        <v>103</v>
      </c>
      <c r="BW16" s="137" t="s">
        <v>103</v>
      </c>
      <c r="BX16" s="134" t="s">
        <v>103</v>
      </c>
      <c r="BY16" s="127" t="s">
        <v>103</v>
      </c>
      <c r="BZ16" s="127" t="s">
        <v>103</v>
      </c>
      <c r="CA16" s="127" t="s">
        <v>103</v>
      </c>
      <c r="CB16" s="127" t="s">
        <v>103</v>
      </c>
      <c r="CC16" s="127" t="s">
        <v>103</v>
      </c>
      <c r="CD16" s="133" t="s">
        <v>103</v>
      </c>
      <c r="CE16" s="133" t="s">
        <v>103</v>
      </c>
      <c r="CF16" s="133" t="s">
        <v>103</v>
      </c>
      <c r="CG16" s="139" t="s">
        <v>103</v>
      </c>
      <c r="CH16" s="129">
        <f>+CJ16</f>
        <v>0</v>
      </c>
      <c r="CJ16" s="28"/>
      <c r="CK16" s="27"/>
      <c r="CL16" s="143" t="s">
        <v>14</v>
      </c>
      <c r="CM16" s="58">
        <v>25</v>
      </c>
    </row>
    <row r="17" spans="1:93" ht="15.75" customHeight="1" thickBot="1" x14ac:dyDescent="0.3">
      <c r="A17" s="2" t="s">
        <v>15</v>
      </c>
      <c r="B17" s="131" t="s">
        <v>103</v>
      </c>
      <c r="C17" s="132" t="s">
        <v>103</v>
      </c>
      <c r="D17" s="133" t="s">
        <v>103</v>
      </c>
      <c r="E17" s="134" t="s">
        <v>103</v>
      </c>
      <c r="F17" s="135" t="s">
        <v>103</v>
      </c>
      <c r="G17" s="133" t="s">
        <v>103</v>
      </c>
      <c r="H17" s="133" t="s">
        <v>103</v>
      </c>
      <c r="I17" s="134" t="s">
        <v>103</v>
      </c>
      <c r="J17" s="135" t="s">
        <v>103</v>
      </c>
      <c r="K17" s="133" t="s">
        <v>103</v>
      </c>
      <c r="L17" s="133" t="s">
        <v>103</v>
      </c>
      <c r="M17" s="137" t="s">
        <v>103</v>
      </c>
      <c r="N17" s="135" t="s">
        <v>103</v>
      </c>
      <c r="O17" s="127" t="s">
        <v>103</v>
      </c>
      <c r="P17" s="133" t="s">
        <v>103</v>
      </c>
      <c r="Q17" s="133" t="s">
        <v>103</v>
      </c>
      <c r="R17" s="134" t="s">
        <v>103</v>
      </c>
      <c r="S17" s="135" t="s">
        <v>103</v>
      </c>
      <c r="T17" s="133" t="s">
        <v>103</v>
      </c>
      <c r="U17" s="144" t="s">
        <v>103</v>
      </c>
      <c r="V17" s="141" t="s">
        <v>103</v>
      </c>
      <c r="W17" s="137" t="s">
        <v>103</v>
      </c>
      <c r="X17" s="134" t="s">
        <v>103</v>
      </c>
      <c r="Y17" s="127" t="s">
        <v>103</v>
      </c>
      <c r="Z17" s="127" t="s">
        <v>103</v>
      </c>
      <c r="AA17" s="133" t="s">
        <v>103</v>
      </c>
      <c r="AB17" s="133" t="s">
        <v>103</v>
      </c>
      <c r="AC17" s="133" t="s">
        <v>103</v>
      </c>
      <c r="AD17" s="137" t="s">
        <v>103</v>
      </c>
      <c r="AE17" s="137" t="s">
        <v>103</v>
      </c>
      <c r="AF17" s="134" t="s">
        <v>103</v>
      </c>
      <c r="AG17" s="127" t="s">
        <v>103</v>
      </c>
      <c r="AH17" s="127" t="s">
        <v>103</v>
      </c>
      <c r="AI17" s="127" t="s">
        <v>103</v>
      </c>
      <c r="AJ17" s="127" t="s">
        <v>103</v>
      </c>
      <c r="AK17" s="133" t="s">
        <v>103</v>
      </c>
      <c r="AL17" s="133" t="s">
        <v>103</v>
      </c>
      <c r="AM17" s="133" t="s">
        <v>103</v>
      </c>
      <c r="AN17" s="137" t="s">
        <v>103</v>
      </c>
      <c r="AO17" s="128" t="s">
        <v>103</v>
      </c>
      <c r="AP17" s="135" t="s">
        <v>103</v>
      </c>
      <c r="AQ17" s="127" t="s">
        <v>103</v>
      </c>
      <c r="AR17" s="127" t="s">
        <v>103</v>
      </c>
      <c r="AS17" s="133" t="s">
        <v>103</v>
      </c>
      <c r="AT17" s="133" t="s">
        <v>103</v>
      </c>
      <c r="AU17" s="133" t="s">
        <v>103</v>
      </c>
      <c r="AV17" s="137" t="s">
        <v>103</v>
      </c>
      <c r="AW17" s="137" t="s">
        <v>103</v>
      </c>
      <c r="AX17" s="134" t="s">
        <v>103</v>
      </c>
      <c r="AY17" s="127" t="s">
        <v>103</v>
      </c>
      <c r="AZ17" s="127" t="s">
        <v>103</v>
      </c>
      <c r="BA17" s="133" t="s">
        <v>103</v>
      </c>
      <c r="BB17" s="133" t="s">
        <v>103</v>
      </c>
      <c r="BC17" s="133" t="s">
        <v>103</v>
      </c>
      <c r="BD17" s="133" t="s">
        <v>103</v>
      </c>
      <c r="BE17" s="133" t="s">
        <v>103</v>
      </c>
      <c r="BF17" s="137" t="s">
        <v>103</v>
      </c>
      <c r="BG17" s="134" t="s">
        <v>103</v>
      </c>
      <c r="BH17" s="135" t="s">
        <v>103</v>
      </c>
      <c r="BI17" s="133" t="s">
        <v>103</v>
      </c>
      <c r="BJ17" s="127" t="s">
        <v>103</v>
      </c>
      <c r="BK17" s="133" t="s">
        <v>103</v>
      </c>
      <c r="BL17" s="133" t="s">
        <v>103</v>
      </c>
      <c r="BM17" s="128" t="s">
        <v>103</v>
      </c>
      <c r="BN17" s="137" t="s">
        <v>103</v>
      </c>
      <c r="BO17" s="128" t="s">
        <v>103</v>
      </c>
      <c r="BP17" s="135" t="s">
        <v>103</v>
      </c>
      <c r="BQ17" s="127" t="s">
        <v>103</v>
      </c>
      <c r="BR17" s="127" t="s">
        <v>103</v>
      </c>
      <c r="BS17" s="133" t="s">
        <v>103</v>
      </c>
      <c r="BT17" s="133" t="s">
        <v>103</v>
      </c>
      <c r="BU17" s="133" t="s">
        <v>103</v>
      </c>
      <c r="BV17" s="137" t="s">
        <v>103</v>
      </c>
      <c r="BW17" s="137" t="s">
        <v>103</v>
      </c>
      <c r="BX17" s="134" t="s">
        <v>103</v>
      </c>
      <c r="BY17" s="127" t="s">
        <v>103</v>
      </c>
      <c r="BZ17" s="127" t="s">
        <v>103</v>
      </c>
      <c r="CA17" s="127" t="s">
        <v>103</v>
      </c>
      <c r="CB17" s="127" t="s">
        <v>103</v>
      </c>
      <c r="CC17" s="127" t="s">
        <v>103</v>
      </c>
      <c r="CD17" s="133" t="s">
        <v>103</v>
      </c>
      <c r="CE17" s="139" t="s">
        <v>103</v>
      </c>
      <c r="CF17" s="133" t="s">
        <v>103</v>
      </c>
      <c r="CG17" s="139" t="s">
        <v>103</v>
      </c>
      <c r="CH17" s="129">
        <f t="shared" si="0"/>
        <v>0</v>
      </c>
      <c r="CJ17" s="28"/>
      <c r="CK17" s="27"/>
      <c r="CL17" s="143" t="s">
        <v>15</v>
      </c>
      <c r="CM17" s="58">
        <v>5</v>
      </c>
    </row>
    <row r="18" spans="1:93" ht="15.75" customHeight="1" thickBot="1" x14ac:dyDescent="0.3">
      <c r="A18" s="2" t="s">
        <v>106</v>
      </c>
      <c r="B18" s="151" t="s">
        <v>103</v>
      </c>
      <c r="C18" s="152" t="s">
        <v>103</v>
      </c>
      <c r="D18" s="153" t="s">
        <v>103</v>
      </c>
      <c r="E18" s="154" t="s">
        <v>103</v>
      </c>
      <c r="F18" s="155" t="s">
        <v>103</v>
      </c>
      <c r="G18" s="153" t="s">
        <v>103</v>
      </c>
      <c r="H18" s="153" t="s">
        <v>103</v>
      </c>
      <c r="I18" s="156" t="s">
        <v>103</v>
      </c>
      <c r="J18" s="155" t="s">
        <v>103</v>
      </c>
      <c r="K18" s="153" t="s">
        <v>103</v>
      </c>
      <c r="L18" s="153" t="s">
        <v>103</v>
      </c>
      <c r="M18" s="157" t="s">
        <v>103</v>
      </c>
      <c r="N18" s="158" t="s">
        <v>103</v>
      </c>
      <c r="O18" s="159" t="s">
        <v>103</v>
      </c>
      <c r="P18" s="149" t="s">
        <v>103</v>
      </c>
      <c r="Q18" s="149" t="s">
        <v>103</v>
      </c>
      <c r="R18" s="156" t="s">
        <v>103</v>
      </c>
      <c r="S18" s="155" t="s">
        <v>103</v>
      </c>
      <c r="T18" s="153" t="s">
        <v>103</v>
      </c>
      <c r="U18" s="160" t="s">
        <v>103</v>
      </c>
      <c r="V18" s="161" t="s">
        <v>103</v>
      </c>
      <c r="W18" s="128" t="s">
        <v>103</v>
      </c>
      <c r="X18" s="154" t="s">
        <v>103</v>
      </c>
      <c r="Y18" s="128" t="s">
        <v>103</v>
      </c>
      <c r="Z18" s="162" t="s">
        <v>103</v>
      </c>
      <c r="AA18" s="128" t="s">
        <v>103</v>
      </c>
      <c r="AB18" s="153" t="s">
        <v>103</v>
      </c>
      <c r="AC18" s="128" t="s">
        <v>103</v>
      </c>
      <c r="AD18" s="157" t="s">
        <v>103</v>
      </c>
      <c r="AE18" s="128" t="s">
        <v>103</v>
      </c>
      <c r="AF18" s="154" t="s">
        <v>103</v>
      </c>
      <c r="AG18" s="135" t="s">
        <v>103</v>
      </c>
      <c r="AH18" s="133" t="s">
        <v>103</v>
      </c>
      <c r="AI18" s="128" t="s">
        <v>103</v>
      </c>
      <c r="AJ18" s="133" t="s">
        <v>103</v>
      </c>
      <c r="AK18" s="128" t="s">
        <v>103</v>
      </c>
      <c r="AL18" s="153" t="s">
        <v>103</v>
      </c>
      <c r="AM18" s="128" t="s">
        <v>103</v>
      </c>
      <c r="AN18" s="157" t="s">
        <v>103</v>
      </c>
      <c r="AO18" s="128" t="s">
        <v>103</v>
      </c>
      <c r="AP18" s="155" t="s">
        <v>103</v>
      </c>
      <c r="AQ18" s="128" t="s">
        <v>103</v>
      </c>
      <c r="AR18" s="163" t="s">
        <v>103</v>
      </c>
      <c r="AS18" s="128" t="s">
        <v>103</v>
      </c>
      <c r="AT18" s="153" t="s">
        <v>103</v>
      </c>
      <c r="AU18" s="128" t="s">
        <v>103</v>
      </c>
      <c r="AV18" s="157" t="s">
        <v>103</v>
      </c>
      <c r="AW18" s="128" t="s">
        <v>103</v>
      </c>
      <c r="AX18" s="154" t="s">
        <v>103</v>
      </c>
      <c r="AY18" s="128" t="s">
        <v>103</v>
      </c>
      <c r="AZ18" s="163" t="s">
        <v>103</v>
      </c>
      <c r="BA18" s="128" t="s">
        <v>103</v>
      </c>
      <c r="BB18" s="153" t="s">
        <v>103</v>
      </c>
      <c r="BC18" s="128" t="s">
        <v>103</v>
      </c>
      <c r="BD18" s="153" t="s">
        <v>103</v>
      </c>
      <c r="BE18" s="128" t="s">
        <v>103</v>
      </c>
      <c r="BF18" s="157" t="s">
        <v>103</v>
      </c>
      <c r="BG18" s="128" t="s">
        <v>103</v>
      </c>
      <c r="BH18" s="155" t="s">
        <v>103</v>
      </c>
      <c r="BI18" s="139" t="s">
        <v>103</v>
      </c>
      <c r="BJ18" s="163" t="s">
        <v>103</v>
      </c>
      <c r="BK18" s="128" t="s">
        <v>103</v>
      </c>
      <c r="BL18" s="153" t="s">
        <v>103</v>
      </c>
      <c r="BM18" s="128" t="s">
        <v>103</v>
      </c>
      <c r="BN18" s="157" t="s">
        <v>103</v>
      </c>
      <c r="BO18" s="128" t="s">
        <v>103</v>
      </c>
      <c r="BP18" s="155" t="s">
        <v>103</v>
      </c>
      <c r="BQ18" s="163" t="s">
        <v>103</v>
      </c>
      <c r="BR18" s="163" t="s">
        <v>103</v>
      </c>
      <c r="BS18" s="153" t="s">
        <v>103</v>
      </c>
      <c r="BT18" s="153" t="s">
        <v>103</v>
      </c>
      <c r="BU18" s="153" t="s">
        <v>103</v>
      </c>
      <c r="BV18" s="157" t="s">
        <v>103</v>
      </c>
      <c r="BW18" s="157" t="s">
        <v>103</v>
      </c>
      <c r="BX18" s="154" t="s">
        <v>103</v>
      </c>
      <c r="BY18" s="139" t="s">
        <v>103</v>
      </c>
      <c r="BZ18" s="163" t="s">
        <v>103</v>
      </c>
      <c r="CA18" s="139" t="s">
        <v>103</v>
      </c>
      <c r="CB18" s="163" t="s">
        <v>103</v>
      </c>
      <c r="CC18" s="139" t="s">
        <v>103</v>
      </c>
      <c r="CD18" s="153" t="s">
        <v>103</v>
      </c>
      <c r="CE18" s="139" t="s">
        <v>103</v>
      </c>
      <c r="CF18" s="153" t="s">
        <v>103</v>
      </c>
      <c r="CG18" s="139" t="s">
        <v>103</v>
      </c>
      <c r="CH18" s="129">
        <f>+CJ18</f>
        <v>0</v>
      </c>
      <c r="CJ18" s="28"/>
      <c r="CK18" s="27"/>
      <c r="CL18" s="143" t="s">
        <v>106</v>
      </c>
      <c r="CM18" s="58">
        <v>33</v>
      </c>
    </row>
    <row r="19" spans="1:93" ht="15.75" customHeight="1" thickBot="1" x14ac:dyDescent="0.3">
      <c r="A19" s="2" t="s">
        <v>16</v>
      </c>
      <c r="B19" s="164" t="s">
        <v>103</v>
      </c>
      <c r="C19" s="165" t="s">
        <v>103</v>
      </c>
      <c r="D19" s="166" t="s">
        <v>103</v>
      </c>
      <c r="E19" s="167" t="s">
        <v>103</v>
      </c>
      <c r="F19" s="168" t="s">
        <v>103</v>
      </c>
      <c r="G19" s="166" t="s">
        <v>103</v>
      </c>
      <c r="H19" s="166" t="s">
        <v>103</v>
      </c>
      <c r="I19" s="167" t="s">
        <v>103</v>
      </c>
      <c r="J19" s="168" t="s">
        <v>103</v>
      </c>
      <c r="K19" s="166" t="s">
        <v>103</v>
      </c>
      <c r="L19" s="166" t="s">
        <v>103</v>
      </c>
      <c r="M19" s="169" t="s">
        <v>103</v>
      </c>
      <c r="N19" s="168" t="s">
        <v>103</v>
      </c>
      <c r="O19" s="170" t="s">
        <v>103</v>
      </c>
      <c r="P19" s="166" t="s">
        <v>103</v>
      </c>
      <c r="Q19" s="166" t="s">
        <v>103</v>
      </c>
      <c r="R19" s="167" t="s">
        <v>103</v>
      </c>
      <c r="S19" s="168" t="s">
        <v>103</v>
      </c>
      <c r="T19" s="166" t="s">
        <v>103</v>
      </c>
      <c r="U19" s="171" t="s">
        <v>103</v>
      </c>
      <c r="V19" s="172" t="s">
        <v>103</v>
      </c>
      <c r="W19" s="169" t="s">
        <v>103</v>
      </c>
      <c r="X19" s="167" t="s">
        <v>103</v>
      </c>
      <c r="Y19" s="170" t="s">
        <v>103</v>
      </c>
      <c r="Z19" s="170" t="s">
        <v>103</v>
      </c>
      <c r="AA19" s="166" t="s">
        <v>103</v>
      </c>
      <c r="AB19" s="166" t="s">
        <v>103</v>
      </c>
      <c r="AC19" s="166" t="s">
        <v>103</v>
      </c>
      <c r="AD19" s="169" t="s">
        <v>103</v>
      </c>
      <c r="AE19" s="169" t="s">
        <v>103</v>
      </c>
      <c r="AF19" s="167" t="s">
        <v>103</v>
      </c>
      <c r="AG19" s="170" t="s">
        <v>103</v>
      </c>
      <c r="AH19" s="170" t="s">
        <v>103</v>
      </c>
      <c r="AI19" s="170" t="s">
        <v>103</v>
      </c>
      <c r="AJ19" s="170" t="s">
        <v>103</v>
      </c>
      <c r="AK19" s="166" t="s">
        <v>103</v>
      </c>
      <c r="AL19" s="166" t="s">
        <v>103</v>
      </c>
      <c r="AM19" s="166" t="s">
        <v>103</v>
      </c>
      <c r="AN19" s="169" t="s">
        <v>103</v>
      </c>
      <c r="AO19" s="167" t="s">
        <v>103</v>
      </c>
      <c r="AP19" s="168" t="s">
        <v>103</v>
      </c>
      <c r="AQ19" s="170" t="s">
        <v>103</v>
      </c>
      <c r="AR19" s="170" t="s">
        <v>103</v>
      </c>
      <c r="AS19" s="166" t="s">
        <v>103</v>
      </c>
      <c r="AT19" s="166" t="s">
        <v>103</v>
      </c>
      <c r="AU19" s="166" t="s">
        <v>103</v>
      </c>
      <c r="AV19" s="169" t="s">
        <v>103</v>
      </c>
      <c r="AW19" s="169" t="s">
        <v>103</v>
      </c>
      <c r="AX19" s="167" t="s">
        <v>103</v>
      </c>
      <c r="AY19" s="170" t="s">
        <v>103</v>
      </c>
      <c r="AZ19" s="170" t="s">
        <v>103</v>
      </c>
      <c r="BA19" s="166" t="s">
        <v>103</v>
      </c>
      <c r="BB19" s="166" t="s">
        <v>103</v>
      </c>
      <c r="BC19" s="166" t="s">
        <v>103</v>
      </c>
      <c r="BD19" s="166" t="s">
        <v>103</v>
      </c>
      <c r="BE19" s="166" t="s">
        <v>103</v>
      </c>
      <c r="BF19" s="169" t="s">
        <v>103</v>
      </c>
      <c r="BG19" s="167" t="s">
        <v>103</v>
      </c>
      <c r="BH19" s="168" t="s">
        <v>103</v>
      </c>
      <c r="BI19" s="170" t="s">
        <v>103</v>
      </c>
      <c r="BJ19" s="170" t="s">
        <v>103</v>
      </c>
      <c r="BK19" s="166" t="s">
        <v>103</v>
      </c>
      <c r="BL19" s="166" t="s">
        <v>103</v>
      </c>
      <c r="BM19" s="166" t="s">
        <v>103</v>
      </c>
      <c r="BN19" s="169" t="s">
        <v>103</v>
      </c>
      <c r="BO19" s="167" t="s">
        <v>103</v>
      </c>
      <c r="BP19" s="168" t="s">
        <v>103</v>
      </c>
      <c r="BQ19" s="170" t="s">
        <v>103</v>
      </c>
      <c r="BR19" s="170" t="s">
        <v>103</v>
      </c>
      <c r="BS19" s="166" t="s">
        <v>103</v>
      </c>
      <c r="BT19" s="166" t="s">
        <v>103</v>
      </c>
      <c r="BU19" s="166" t="s">
        <v>103</v>
      </c>
      <c r="BV19" s="169" t="s">
        <v>103</v>
      </c>
      <c r="BW19" s="169" t="s">
        <v>103</v>
      </c>
      <c r="BX19" s="167" t="s">
        <v>103</v>
      </c>
      <c r="BY19" s="170" t="s">
        <v>103</v>
      </c>
      <c r="BZ19" s="170" t="s">
        <v>103</v>
      </c>
      <c r="CA19" s="170" t="s">
        <v>103</v>
      </c>
      <c r="CB19" s="170" t="s">
        <v>103</v>
      </c>
      <c r="CC19" s="170" t="s">
        <v>103</v>
      </c>
      <c r="CD19" s="166" t="s">
        <v>103</v>
      </c>
      <c r="CE19" s="166" t="s">
        <v>103</v>
      </c>
      <c r="CF19" s="166" t="s">
        <v>103</v>
      </c>
      <c r="CG19" s="169" t="s">
        <v>103</v>
      </c>
      <c r="CH19" s="129">
        <f t="shared" si="0"/>
        <v>0</v>
      </c>
      <c r="CJ19" s="29"/>
      <c r="CK19" s="27"/>
      <c r="CL19" s="60" t="s">
        <v>16</v>
      </c>
      <c r="CM19" s="59">
        <v>0</v>
      </c>
    </row>
    <row r="20" spans="1:93" ht="14.25" customHeight="1" thickBot="1" x14ac:dyDescent="0.3">
      <c r="CM20" s="61">
        <f>+SUM(CM6:CM19)</f>
        <v>138</v>
      </c>
    </row>
    <row r="21" spans="1:93" ht="14.25" customHeight="1" thickBot="1" x14ac:dyDescent="0.3">
      <c r="A21" s="1360" t="s">
        <v>107</v>
      </c>
      <c r="B21" s="173">
        <v>1</v>
      </c>
      <c r="C21" s="174">
        <v>2</v>
      </c>
      <c r="D21" s="174">
        <v>3</v>
      </c>
      <c r="E21" s="175">
        <v>4</v>
      </c>
      <c r="F21" s="176">
        <v>5</v>
      </c>
      <c r="G21" s="174">
        <v>6</v>
      </c>
      <c r="H21" s="174">
        <v>7</v>
      </c>
      <c r="I21" s="175">
        <v>8</v>
      </c>
      <c r="J21" s="176">
        <v>9</v>
      </c>
      <c r="K21" s="174">
        <v>10</v>
      </c>
      <c r="L21" s="174">
        <v>11</v>
      </c>
      <c r="M21" s="175">
        <v>12</v>
      </c>
      <c r="N21" s="176">
        <v>13</v>
      </c>
      <c r="O21" s="174">
        <v>14</v>
      </c>
      <c r="P21" s="174">
        <v>15</v>
      </c>
      <c r="Q21" s="175">
        <v>16</v>
      </c>
      <c r="R21" s="176">
        <v>17</v>
      </c>
      <c r="S21" s="174">
        <v>18</v>
      </c>
      <c r="T21" s="174">
        <v>20</v>
      </c>
      <c r="U21" s="177">
        <v>22</v>
      </c>
      <c r="V21" s="176">
        <v>23</v>
      </c>
      <c r="W21" s="174">
        <v>24</v>
      </c>
      <c r="X21" s="175">
        <v>25</v>
      </c>
      <c r="Y21" s="176">
        <v>26</v>
      </c>
      <c r="Z21" s="174">
        <v>27</v>
      </c>
      <c r="AA21" s="174">
        <v>28</v>
      </c>
      <c r="AB21" s="174">
        <v>29</v>
      </c>
      <c r="AC21" s="174">
        <v>30</v>
      </c>
      <c r="AD21" s="174">
        <v>31</v>
      </c>
      <c r="AE21" s="174">
        <v>32</v>
      </c>
      <c r="AF21" s="175">
        <v>33</v>
      </c>
      <c r="AG21" s="176">
        <v>34</v>
      </c>
      <c r="AH21" s="174">
        <v>35</v>
      </c>
      <c r="AI21" s="174">
        <v>36</v>
      </c>
      <c r="AJ21" s="174">
        <v>37</v>
      </c>
      <c r="AK21" s="174">
        <v>38</v>
      </c>
      <c r="AL21" s="174">
        <v>39</v>
      </c>
      <c r="AM21" s="174">
        <v>40</v>
      </c>
      <c r="AN21" s="174">
        <v>41</v>
      </c>
      <c r="AO21" s="175">
        <v>42</v>
      </c>
      <c r="AP21" s="176">
        <v>43</v>
      </c>
      <c r="AQ21" s="174">
        <v>44</v>
      </c>
      <c r="AR21" s="174">
        <v>45</v>
      </c>
      <c r="AS21" s="174">
        <v>46</v>
      </c>
      <c r="AT21" s="174">
        <v>47</v>
      </c>
      <c r="AU21" s="174">
        <v>48</v>
      </c>
      <c r="AV21" s="174">
        <v>49</v>
      </c>
      <c r="AW21" s="174">
        <v>50</v>
      </c>
      <c r="AX21" s="175">
        <v>51</v>
      </c>
      <c r="AY21" s="176">
        <v>52</v>
      </c>
      <c r="AZ21" s="174">
        <v>53</v>
      </c>
      <c r="BA21" s="174">
        <v>54</v>
      </c>
      <c r="BB21" s="174">
        <v>55</v>
      </c>
      <c r="BC21" s="174">
        <v>56</v>
      </c>
      <c r="BD21" s="174">
        <v>57</v>
      </c>
      <c r="BE21" s="174">
        <v>58</v>
      </c>
      <c r="BF21" s="174">
        <v>59</v>
      </c>
      <c r="BG21" s="175">
        <v>60</v>
      </c>
      <c r="BH21" s="176">
        <v>61</v>
      </c>
      <c r="BI21" s="174">
        <v>62</v>
      </c>
      <c r="BJ21" s="174">
        <v>63</v>
      </c>
      <c r="BK21" s="174">
        <v>64</v>
      </c>
      <c r="BL21" s="174">
        <v>65</v>
      </c>
      <c r="BM21" s="174">
        <v>66</v>
      </c>
      <c r="BN21" s="174">
        <v>67</v>
      </c>
      <c r="BO21" s="175">
        <v>68</v>
      </c>
      <c r="BP21" s="176">
        <v>69</v>
      </c>
      <c r="BQ21" s="174">
        <v>70</v>
      </c>
      <c r="BR21" s="174">
        <v>71</v>
      </c>
      <c r="BS21" s="174">
        <v>72</v>
      </c>
      <c r="BT21" s="174">
        <v>73</v>
      </c>
      <c r="BU21" s="174">
        <v>74</v>
      </c>
      <c r="BV21" s="174">
        <v>75</v>
      </c>
      <c r="BW21" s="174">
        <v>76</v>
      </c>
      <c r="BX21" s="175">
        <v>77</v>
      </c>
      <c r="BY21" s="176">
        <v>78</v>
      </c>
      <c r="BZ21" s="174">
        <v>79</v>
      </c>
      <c r="CA21" s="174">
        <v>80</v>
      </c>
      <c r="CB21" s="174">
        <v>81</v>
      </c>
      <c r="CC21" s="174">
        <v>82</v>
      </c>
      <c r="CD21" s="174">
        <v>83</v>
      </c>
      <c r="CE21" s="174">
        <v>84</v>
      </c>
      <c r="CF21" s="174">
        <v>85</v>
      </c>
      <c r="CG21" s="175">
        <v>86</v>
      </c>
    </row>
    <row r="22" spans="1:93" ht="14.25" customHeight="1" x14ac:dyDescent="0.25">
      <c r="A22" s="1361"/>
      <c r="B22" s="1363">
        <v>0</v>
      </c>
      <c r="C22" s="1332">
        <v>0</v>
      </c>
      <c r="D22" s="1357">
        <v>10.53</v>
      </c>
      <c r="E22" s="1354">
        <v>113.59</v>
      </c>
      <c r="F22" s="1336">
        <v>0</v>
      </c>
      <c r="G22" s="1357">
        <v>105.14</v>
      </c>
      <c r="H22" s="1357">
        <v>9.3000000000000007</v>
      </c>
      <c r="I22" s="1354">
        <v>637.72</v>
      </c>
      <c r="J22" s="1336">
        <v>0</v>
      </c>
      <c r="K22" s="1332">
        <v>0</v>
      </c>
      <c r="L22" s="1332">
        <v>0</v>
      </c>
      <c r="M22" s="1354">
        <v>7.37</v>
      </c>
      <c r="N22" s="1336">
        <v>0</v>
      </c>
      <c r="O22" s="1332">
        <v>0</v>
      </c>
      <c r="P22" s="1332">
        <v>0</v>
      </c>
      <c r="Q22" s="1339">
        <v>12.52</v>
      </c>
      <c r="R22" s="1320">
        <v>0</v>
      </c>
      <c r="S22" s="1336">
        <v>0</v>
      </c>
      <c r="T22" s="1332">
        <v>0</v>
      </c>
      <c r="U22" s="1351">
        <v>0</v>
      </c>
      <c r="V22" s="1345">
        <v>0</v>
      </c>
      <c r="W22" s="1332">
        <v>0</v>
      </c>
      <c r="X22" s="1348">
        <v>0</v>
      </c>
      <c r="Y22" s="1336">
        <v>0</v>
      </c>
      <c r="Z22" s="1342">
        <v>0</v>
      </c>
      <c r="AA22" s="1332">
        <v>0</v>
      </c>
      <c r="AB22" s="1342">
        <v>0</v>
      </c>
      <c r="AC22" s="1332">
        <v>0</v>
      </c>
      <c r="AD22" s="1342">
        <v>0</v>
      </c>
      <c r="AE22" s="1332">
        <v>0</v>
      </c>
      <c r="AF22" s="1348">
        <v>0</v>
      </c>
      <c r="AG22" s="1339">
        <v>133.62</v>
      </c>
      <c r="AH22" s="1342">
        <v>0</v>
      </c>
      <c r="AI22" s="1339">
        <v>270.57</v>
      </c>
      <c r="AJ22" s="1342">
        <v>0</v>
      </c>
      <c r="AK22" s="1332">
        <v>0</v>
      </c>
      <c r="AL22" s="1342">
        <v>0</v>
      </c>
      <c r="AM22" s="1332">
        <v>0</v>
      </c>
      <c r="AN22" s="1342">
        <v>0</v>
      </c>
      <c r="AO22" s="1335">
        <v>0</v>
      </c>
      <c r="AP22" s="1345">
        <v>0</v>
      </c>
      <c r="AQ22" s="1332">
        <v>0</v>
      </c>
      <c r="AR22" s="1342">
        <v>0</v>
      </c>
      <c r="AS22" s="1332">
        <v>0</v>
      </c>
      <c r="AT22" s="1339">
        <v>24.3</v>
      </c>
      <c r="AU22" s="1332">
        <v>0</v>
      </c>
      <c r="AV22" s="1342">
        <v>0</v>
      </c>
      <c r="AW22" s="1339">
        <v>118.87</v>
      </c>
      <c r="AX22" s="1335">
        <v>0</v>
      </c>
      <c r="AY22" s="1339">
        <v>8.49</v>
      </c>
      <c r="AZ22" s="1332">
        <v>0</v>
      </c>
      <c r="BA22" s="1332">
        <v>0</v>
      </c>
      <c r="BB22" s="1332">
        <v>0</v>
      </c>
      <c r="BC22" s="1332">
        <v>0</v>
      </c>
      <c r="BD22" s="1332">
        <v>0</v>
      </c>
      <c r="BE22" s="1332">
        <v>0</v>
      </c>
      <c r="BF22" s="1332">
        <v>0</v>
      </c>
      <c r="BG22" s="1335">
        <v>0</v>
      </c>
      <c r="BH22" s="1339">
        <v>37.799999999999997</v>
      </c>
      <c r="BI22" s="1332">
        <v>0</v>
      </c>
      <c r="BJ22" s="1332">
        <v>0</v>
      </c>
      <c r="BK22" s="1339">
        <v>125.59</v>
      </c>
      <c r="BL22" s="1339">
        <v>14.06</v>
      </c>
      <c r="BM22" s="1332">
        <v>0</v>
      </c>
      <c r="BN22" s="1332">
        <v>0</v>
      </c>
      <c r="BO22" s="1335">
        <v>0</v>
      </c>
      <c r="BP22" s="1339">
        <v>42.69</v>
      </c>
      <c r="BQ22" s="1332">
        <v>0</v>
      </c>
      <c r="BR22" s="1332">
        <v>0</v>
      </c>
      <c r="BS22" s="1339">
        <v>5.81</v>
      </c>
      <c r="BT22" s="1332">
        <v>0</v>
      </c>
      <c r="BU22" s="1332">
        <v>0</v>
      </c>
      <c r="BV22" s="1332">
        <v>0</v>
      </c>
      <c r="BW22" s="1332">
        <v>0</v>
      </c>
      <c r="BX22" s="1335">
        <v>0</v>
      </c>
      <c r="BY22" s="1336">
        <v>0</v>
      </c>
      <c r="BZ22" s="1332">
        <v>0</v>
      </c>
      <c r="CA22" s="1332">
        <v>0</v>
      </c>
      <c r="CB22" s="1332" t="s">
        <v>108</v>
      </c>
      <c r="CC22" s="1332">
        <v>0</v>
      </c>
      <c r="CD22" s="1332">
        <v>0</v>
      </c>
      <c r="CE22" s="1332">
        <v>0</v>
      </c>
      <c r="CF22" s="1332">
        <v>0</v>
      </c>
      <c r="CG22" s="1320">
        <v>0</v>
      </c>
    </row>
    <row r="23" spans="1:93" ht="14.25" customHeight="1" x14ac:dyDescent="0.25">
      <c r="A23" s="1361"/>
      <c r="B23" s="1364"/>
      <c r="C23" s="1333"/>
      <c r="D23" s="1358"/>
      <c r="E23" s="1355"/>
      <c r="F23" s="1337"/>
      <c r="G23" s="1358"/>
      <c r="H23" s="1358"/>
      <c r="I23" s="1355"/>
      <c r="J23" s="1337"/>
      <c r="K23" s="1333"/>
      <c r="L23" s="1333"/>
      <c r="M23" s="1355"/>
      <c r="N23" s="1337"/>
      <c r="O23" s="1333"/>
      <c r="P23" s="1333"/>
      <c r="Q23" s="1340"/>
      <c r="R23" s="1321"/>
      <c r="S23" s="1337"/>
      <c r="T23" s="1333"/>
      <c r="U23" s="1352"/>
      <c r="V23" s="1346"/>
      <c r="W23" s="1333"/>
      <c r="X23" s="1349"/>
      <c r="Y23" s="1337"/>
      <c r="Z23" s="1343"/>
      <c r="AA23" s="1333"/>
      <c r="AB23" s="1343"/>
      <c r="AC23" s="1333"/>
      <c r="AD23" s="1343"/>
      <c r="AE23" s="1333"/>
      <c r="AF23" s="1349"/>
      <c r="AG23" s="1340"/>
      <c r="AH23" s="1343"/>
      <c r="AI23" s="1340"/>
      <c r="AJ23" s="1343"/>
      <c r="AK23" s="1333"/>
      <c r="AL23" s="1343"/>
      <c r="AM23" s="1333"/>
      <c r="AN23" s="1343"/>
      <c r="AO23" s="1321"/>
      <c r="AP23" s="1346"/>
      <c r="AQ23" s="1333"/>
      <c r="AR23" s="1343"/>
      <c r="AS23" s="1333"/>
      <c r="AT23" s="1340"/>
      <c r="AU23" s="1333"/>
      <c r="AV23" s="1343"/>
      <c r="AW23" s="1340"/>
      <c r="AX23" s="1321"/>
      <c r="AY23" s="1340"/>
      <c r="AZ23" s="1333"/>
      <c r="BA23" s="1333"/>
      <c r="BB23" s="1333"/>
      <c r="BC23" s="1333"/>
      <c r="BD23" s="1333"/>
      <c r="BE23" s="1333"/>
      <c r="BF23" s="1333"/>
      <c r="BG23" s="1321"/>
      <c r="BH23" s="1340"/>
      <c r="BI23" s="1333"/>
      <c r="BJ23" s="1333"/>
      <c r="BK23" s="1340"/>
      <c r="BL23" s="1340"/>
      <c r="BM23" s="1333"/>
      <c r="BN23" s="1333"/>
      <c r="BO23" s="1321"/>
      <c r="BP23" s="1340"/>
      <c r="BQ23" s="1333"/>
      <c r="BR23" s="1333"/>
      <c r="BS23" s="1340"/>
      <c r="BT23" s="1333"/>
      <c r="BU23" s="1333"/>
      <c r="BV23" s="1333"/>
      <c r="BW23" s="1333"/>
      <c r="BX23" s="1321"/>
      <c r="BY23" s="1337"/>
      <c r="BZ23" s="1333"/>
      <c r="CA23" s="1333"/>
      <c r="CB23" s="1333"/>
      <c r="CC23" s="1333"/>
      <c r="CD23" s="1333"/>
      <c r="CE23" s="1333"/>
      <c r="CF23" s="1333"/>
      <c r="CG23" s="1321"/>
      <c r="CJ23" s="62"/>
    </row>
    <row r="24" spans="1:93" ht="14.25" customHeight="1" x14ac:dyDescent="0.25">
      <c r="A24" s="1361"/>
      <c r="B24" s="1364"/>
      <c r="C24" s="1333"/>
      <c r="D24" s="1358"/>
      <c r="E24" s="1355"/>
      <c r="F24" s="1337"/>
      <c r="G24" s="1358"/>
      <c r="H24" s="1358"/>
      <c r="I24" s="1355"/>
      <c r="J24" s="1337"/>
      <c r="K24" s="1333"/>
      <c r="L24" s="1333"/>
      <c r="M24" s="1355"/>
      <c r="N24" s="1337"/>
      <c r="O24" s="1333"/>
      <c r="P24" s="1333"/>
      <c r="Q24" s="1340"/>
      <c r="R24" s="1321"/>
      <c r="S24" s="1337"/>
      <c r="T24" s="1333"/>
      <c r="U24" s="1352"/>
      <c r="V24" s="1346"/>
      <c r="W24" s="1333"/>
      <c r="X24" s="1349"/>
      <c r="Y24" s="1337"/>
      <c r="Z24" s="1343"/>
      <c r="AA24" s="1333"/>
      <c r="AB24" s="1343"/>
      <c r="AC24" s="1333"/>
      <c r="AD24" s="1343"/>
      <c r="AE24" s="1333"/>
      <c r="AF24" s="1349"/>
      <c r="AG24" s="1340"/>
      <c r="AH24" s="1343"/>
      <c r="AI24" s="1340"/>
      <c r="AJ24" s="1343"/>
      <c r="AK24" s="1333"/>
      <c r="AL24" s="1343"/>
      <c r="AM24" s="1333"/>
      <c r="AN24" s="1343"/>
      <c r="AO24" s="1321"/>
      <c r="AP24" s="1346"/>
      <c r="AQ24" s="1333"/>
      <c r="AR24" s="1343"/>
      <c r="AS24" s="1333"/>
      <c r="AT24" s="1340"/>
      <c r="AU24" s="1333"/>
      <c r="AV24" s="1343"/>
      <c r="AW24" s="1340"/>
      <c r="AX24" s="1321"/>
      <c r="AY24" s="1340"/>
      <c r="AZ24" s="1333"/>
      <c r="BA24" s="1333"/>
      <c r="BB24" s="1333"/>
      <c r="BC24" s="1333"/>
      <c r="BD24" s="1333"/>
      <c r="BE24" s="1333"/>
      <c r="BF24" s="1333"/>
      <c r="BG24" s="1321"/>
      <c r="BH24" s="1340"/>
      <c r="BI24" s="1333"/>
      <c r="BJ24" s="1333"/>
      <c r="BK24" s="1340"/>
      <c r="BL24" s="1340"/>
      <c r="BM24" s="1333"/>
      <c r="BN24" s="1333"/>
      <c r="BO24" s="1321"/>
      <c r="BP24" s="1340"/>
      <c r="BQ24" s="1333"/>
      <c r="BR24" s="1333"/>
      <c r="BS24" s="1340"/>
      <c r="BT24" s="1333"/>
      <c r="BU24" s="1333"/>
      <c r="BV24" s="1333"/>
      <c r="BW24" s="1333"/>
      <c r="BX24" s="1321"/>
      <c r="BY24" s="1337"/>
      <c r="BZ24" s="1333"/>
      <c r="CA24" s="1333"/>
      <c r="CB24" s="1333"/>
      <c r="CC24" s="1333"/>
      <c r="CD24" s="1333"/>
      <c r="CE24" s="1333"/>
      <c r="CF24" s="1333"/>
      <c r="CG24" s="1321"/>
    </row>
    <row r="25" spans="1:93" ht="14.25" customHeight="1" thickBot="1" x14ac:dyDescent="0.3">
      <c r="A25" s="1362"/>
      <c r="B25" s="1365"/>
      <c r="C25" s="1334"/>
      <c r="D25" s="1359"/>
      <c r="E25" s="1356"/>
      <c r="F25" s="1338"/>
      <c r="G25" s="1359"/>
      <c r="H25" s="1359"/>
      <c r="I25" s="1356"/>
      <c r="J25" s="1338"/>
      <c r="K25" s="1334"/>
      <c r="L25" s="1334"/>
      <c r="M25" s="1356"/>
      <c r="N25" s="1338"/>
      <c r="O25" s="1334"/>
      <c r="P25" s="1334"/>
      <c r="Q25" s="1341"/>
      <c r="R25" s="1322"/>
      <c r="S25" s="1338"/>
      <c r="T25" s="1334"/>
      <c r="U25" s="1353"/>
      <c r="V25" s="1347"/>
      <c r="W25" s="1334"/>
      <c r="X25" s="1350"/>
      <c r="Y25" s="1338"/>
      <c r="Z25" s="1344"/>
      <c r="AA25" s="1334"/>
      <c r="AB25" s="1344"/>
      <c r="AC25" s="1334"/>
      <c r="AD25" s="1344"/>
      <c r="AE25" s="1334"/>
      <c r="AF25" s="1350"/>
      <c r="AG25" s="1341"/>
      <c r="AH25" s="1344"/>
      <c r="AI25" s="1341"/>
      <c r="AJ25" s="1344"/>
      <c r="AK25" s="1334"/>
      <c r="AL25" s="1344"/>
      <c r="AM25" s="1334"/>
      <c r="AN25" s="1344"/>
      <c r="AO25" s="1322"/>
      <c r="AP25" s="1347"/>
      <c r="AQ25" s="1334"/>
      <c r="AR25" s="1344"/>
      <c r="AS25" s="1334"/>
      <c r="AT25" s="1341"/>
      <c r="AU25" s="1334"/>
      <c r="AV25" s="1344"/>
      <c r="AW25" s="1341"/>
      <c r="AX25" s="1322"/>
      <c r="AY25" s="1341"/>
      <c r="AZ25" s="1334"/>
      <c r="BA25" s="1334"/>
      <c r="BB25" s="1334"/>
      <c r="BC25" s="1334"/>
      <c r="BD25" s="1334"/>
      <c r="BE25" s="1334"/>
      <c r="BF25" s="1334"/>
      <c r="BG25" s="1322"/>
      <c r="BH25" s="1341"/>
      <c r="BI25" s="1334"/>
      <c r="BJ25" s="1334"/>
      <c r="BK25" s="1341"/>
      <c r="BL25" s="1341"/>
      <c r="BM25" s="1334"/>
      <c r="BN25" s="1334"/>
      <c r="BO25" s="1322"/>
      <c r="BP25" s="1341"/>
      <c r="BQ25" s="1334"/>
      <c r="BR25" s="1334"/>
      <c r="BS25" s="1341"/>
      <c r="BT25" s="1334"/>
      <c r="BU25" s="1334"/>
      <c r="BV25" s="1334"/>
      <c r="BW25" s="1334"/>
      <c r="BX25" s="1322"/>
      <c r="BY25" s="1338"/>
      <c r="BZ25" s="1334"/>
      <c r="CA25" s="1334"/>
      <c r="CB25" s="1334"/>
      <c r="CC25" s="1334"/>
      <c r="CD25" s="1334"/>
      <c r="CE25" s="1334"/>
      <c r="CF25" s="1334"/>
      <c r="CG25" s="1322"/>
    </row>
    <row r="26" spans="1:93" ht="14.25" customHeight="1" thickBot="1" x14ac:dyDescent="0.3"/>
    <row r="27" spans="1:93" ht="15.75" customHeight="1" thickBot="1" x14ac:dyDescent="0.25">
      <c r="B27" s="178" t="s">
        <v>109</v>
      </c>
      <c r="C27" s="179"/>
      <c r="D27" s="179"/>
      <c r="E27" s="179"/>
      <c r="F27" s="179"/>
      <c r="G27" s="1323">
        <v>86</v>
      </c>
      <c r="H27" s="1324"/>
      <c r="T27" s="180" t="s">
        <v>110</v>
      </c>
      <c r="U27" s="181"/>
      <c r="V27" s="181"/>
      <c r="W27" s="181"/>
      <c r="X27" s="181"/>
      <c r="Y27" s="1325">
        <v>1.67</v>
      </c>
      <c r="Z27" s="1325"/>
      <c r="AA27" s="1325"/>
      <c r="AB27" s="1325"/>
      <c r="AC27" s="1326"/>
      <c r="AD27" s="182"/>
      <c r="CO27" s="1"/>
    </row>
    <row r="28" spans="1:93" ht="13.5" thickBot="1" x14ac:dyDescent="0.25">
      <c r="B28" s="183" t="s">
        <v>111</v>
      </c>
      <c r="C28" s="184"/>
      <c r="D28" s="184"/>
      <c r="E28" s="184"/>
      <c r="F28" s="184"/>
      <c r="G28" s="1327">
        <v>4</v>
      </c>
      <c r="H28" s="1328"/>
      <c r="T28" s="185" t="s">
        <v>112</v>
      </c>
      <c r="U28" s="186"/>
      <c r="V28" s="186"/>
      <c r="W28" s="186"/>
      <c r="X28" s="186"/>
      <c r="Y28" s="1329">
        <f>42+12</f>
        <v>54</v>
      </c>
      <c r="Z28" s="1329"/>
      <c r="AA28" s="1329"/>
      <c r="AB28" s="1329"/>
      <c r="AC28" s="1330"/>
      <c r="AD28" s="187"/>
      <c r="CO28" s="1"/>
    </row>
    <row r="29" spans="1:93" ht="15.75" thickBot="1" x14ac:dyDescent="0.3">
      <c r="B29" s="183" t="s">
        <v>17</v>
      </c>
      <c r="C29" s="184"/>
      <c r="D29" s="184"/>
      <c r="E29" s="184"/>
      <c r="F29" s="184"/>
      <c r="G29" s="1331" t="s">
        <v>113</v>
      </c>
      <c r="H29" s="1331"/>
      <c r="I29" s="184">
        <v>8</v>
      </c>
      <c r="J29" s="184">
        <v>12</v>
      </c>
      <c r="K29" s="184">
        <v>13</v>
      </c>
      <c r="L29" s="184">
        <v>23</v>
      </c>
      <c r="M29" s="184">
        <v>45</v>
      </c>
      <c r="N29" s="184" t="s">
        <v>114</v>
      </c>
      <c r="O29" s="184"/>
      <c r="P29" s="184">
        <v>2</v>
      </c>
      <c r="Q29" s="184">
        <v>6</v>
      </c>
      <c r="R29" s="188">
        <v>10</v>
      </c>
      <c r="S29" s="189">
        <v>11</v>
      </c>
      <c r="CH29" s="27"/>
    </row>
    <row r="30" spans="1:93" ht="15.75" thickBot="1" x14ac:dyDescent="0.3">
      <c r="B30" s="190" t="s">
        <v>18</v>
      </c>
      <c r="C30" s="191"/>
      <c r="D30" s="191"/>
      <c r="E30" s="191"/>
      <c r="F30" s="191"/>
      <c r="G30" s="1312" t="s">
        <v>113</v>
      </c>
      <c r="H30" s="1312"/>
      <c r="I30" s="191">
        <v>8</v>
      </c>
      <c r="J30" s="191">
        <v>12</v>
      </c>
      <c r="K30" s="191">
        <v>13</v>
      </c>
      <c r="L30" s="191">
        <v>23</v>
      </c>
      <c r="M30" s="191">
        <v>45</v>
      </c>
      <c r="N30" s="191" t="s">
        <v>114</v>
      </c>
      <c r="O30" s="191"/>
      <c r="P30" s="191">
        <v>1</v>
      </c>
      <c r="Q30" s="191">
        <v>3</v>
      </c>
      <c r="R30" s="192">
        <v>4</v>
      </c>
      <c r="S30" s="192">
        <v>5</v>
      </c>
      <c r="T30" s="192">
        <v>7</v>
      </c>
      <c r="U30" s="192">
        <v>8</v>
      </c>
      <c r="V30" s="17">
        <v>9</v>
      </c>
      <c r="CH30" s="27"/>
    </row>
    <row r="31" spans="1:93" ht="15.75" thickBot="1" x14ac:dyDescent="0.3">
      <c r="CH31" s="27"/>
      <c r="CN31"/>
    </row>
    <row r="32" spans="1:93" ht="13.5" customHeight="1" thickBot="1" x14ac:dyDescent="0.3">
      <c r="B32" s="193" t="s">
        <v>19</v>
      </c>
      <c r="C32" s="194"/>
      <c r="D32" s="194"/>
      <c r="E32" s="194"/>
      <c r="F32" s="194"/>
      <c r="G32" s="194"/>
      <c r="H32" s="1222">
        <f>Y27+'2011 Movimentos'!G3</f>
        <v>618.48999999999933</v>
      </c>
      <c r="I32" s="1222"/>
      <c r="J32" s="1222"/>
      <c r="K32" s="1313"/>
      <c r="L32" s="27"/>
      <c r="M32"/>
      <c r="N32"/>
      <c r="O32"/>
      <c r="P32"/>
    </row>
    <row r="33" spans="1:95" ht="12.75" customHeight="1" x14ac:dyDescent="0.25">
      <c r="B33" s="195" t="s">
        <v>20</v>
      </c>
      <c r="C33" s="196"/>
      <c r="D33" s="196"/>
      <c r="E33" s="196"/>
      <c r="F33" s="196"/>
      <c r="G33" s="196"/>
      <c r="H33" s="1314">
        <f>SUM(B22:CG25)</f>
        <v>1677.9699999999996</v>
      </c>
      <c r="I33" s="1314"/>
      <c r="J33" s="1314"/>
      <c r="K33" s="1315"/>
      <c r="L33"/>
      <c r="M33"/>
      <c r="N33"/>
      <c r="O33"/>
      <c r="P33"/>
      <c r="AB33" s="27"/>
    </row>
    <row r="34" spans="1:95" ht="15.75" customHeight="1" thickBot="1" x14ac:dyDescent="0.3">
      <c r="B34" s="185" t="s">
        <v>21</v>
      </c>
      <c r="C34" s="197"/>
      <c r="D34" s="197"/>
      <c r="E34" s="197"/>
      <c r="F34" s="197"/>
      <c r="G34" s="197"/>
      <c r="H34" s="1316">
        <f>SUM(CH6:CH19)</f>
        <v>0</v>
      </c>
      <c r="I34" s="1316"/>
      <c r="J34" s="1316"/>
      <c r="K34" s="1317"/>
    </row>
    <row r="36" spans="1:95" ht="15.75" thickBot="1" x14ac:dyDescent="0.3"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95" ht="15.75" customHeight="1" thickBot="1" x14ac:dyDescent="0.3">
      <c r="A37" s="27"/>
      <c r="B37" s="1318" t="s">
        <v>22</v>
      </c>
      <c r="C37" s="1319"/>
      <c r="D37" s="1319"/>
      <c r="E37" s="1310" t="s">
        <v>115</v>
      </c>
      <c r="F37" s="1310"/>
      <c r="G37" s="1310"/>
      <c r="H37" s="1310"/>
      <c r="I37" s="1310"/>
      <c r="J37" s="1310"/>
      <c r="K37" s="1310"/>
      <c r="L37" s="1310"/>
      <c r="M37" s="1310" t="s">
        <v>116</v>
      </c>
      <c r="N37" s="1310"/>
      <c r="O37" s="1310"/>
      <c r="P37" s="1311"/>
      <c r="R37" s="1" t="s">
        <v>117</v>
      </c>
      <c r="AG37" s="3"/>
      <c r="AH37" s="3"/>
    </row>
    <row r="38" spans="1:95" x14ac:dyDescent="0.25">
      <c r="CJ38" s="27"/>
      <c r="CK38" s="27"/>
      <c r="CL38" s="27"/>
    </row>
    <row r="39" spans="1:95" x14ac:dyDescent="0.25">
      <c r="CH39" s="27"/>
    </row>
    <row r="40" spans="1:95" x14ac:dyDescent="0.25">
      <c r="E40" s="19"/>
      <c r="F40" s="19"/>
      <c r="G40" s="19"/>
      <c r="H40" s="19"/>
      <c r="I40" s="19"/>
      <c r="J40" s="19"/>
      <c r="K40" s="19"/>
      <c r="L40" s="19"/>
      <c r="M40" s="19"/>
      <c r="N40" s="19"/>
      <c r="CH40" s="27"/>
      <c r="CP40" s="27"/>
    </row>
    <row r="41" spans="1:95" x14ac:dyDescent="0.25">
      <c r="CJ41" s="27"/>
      <c r="CK41" s="27"/>
      <c r="CL41" s="27"/>
      <c r="CQ41" s="27"/>
    </row>
    <row r="42" spans="1:95" x14ac:dyDescent="0.25">
      <c r="CQ42" s="27"/>
    </row>
  </sheetData>
  <mergeCells count="113">
    <mergeCell ref="BH3:BO3"/>
    <mergeCell ref="BP3:BX3"/>
    <mergeCell ref="BY3:CG3"/>
    <mergeCell ref="CH3:CH4"/>
    <mergeCell ref="CJ3:CJ4"/>
    <mergeCell ref="CM3:CM4"/>
    <mergeCell ref="A1:CH1"/>
    <mergeCell ref="B3:E3"/>
    <mergeCell ref="F3:I3"/>
    <mergeCell ref="J3:M3"/>
    <mergeCell ref="N3:R3"/>
    <mergeCell ref="S3:X3"/>
    <mergeCell ref="Y3:AF3"/>
    <mergeCell ref="AG3:AO3"/>
    <mergeCell ref="AP3:AX3"/>
    <mergeCell ref="AY3:BG3"/>
    <mergeCell ref="G22:G25"/>
    <mergeCell ref="H22:H25"/>
    <mergeCell ref="I22:I25"/>
    <mergeCell ref="J22:J25"/>
    <mergeCell ref="K22:K25"/>
    <mergeCell ref="L22:L25"/>
    <mergeCell ref="A21:A25"/>
    <mergeCell ref="B22:B25"/>
    <mergeCell ref="C22:C25"/>
    <mergeCell ref="D22:D25"/>
    <mergeCell ref="E22:E25"/>
    <mergeCell ref="F22:F25"/>
    <mergeCell ref="S22:S25"/>
    <mergeCell ref="T22:T25"/>
    <mergeCell ref="U22:U25"/>
    <mergeCell ref="V22:V25"/>
    <mergeCell ref="W22:W25"/>
    <mergeCell ref="X22:X25"/>
    <mergeCell ref="M22:M25"/>
    <mergeCell ref="N22:N25"/>
    <mergeCell ref="O22:O25"/>
    <mergeCell ref="P22:P25"/>
    <mergeCell ref="Q22:Q25"/>
    <mergeCell ref="R22:R25"/>
    <mergeCell ref="AE22:AE25"/>
    <mergeCell ref="AF22:AF25"/>
    <mergeCell ref="AG22:AG25"/>
    <mergeCell ref="AH22:AH25"/>
    <mergeCell ref="AI22:AI25"/>
    <mergeCell ref="AJ22:AJ25"/>
    <mergeCell ref="Y22:Y25"/>
    <mergeCell ref="Z22:Z25"/>
    <mergeCell ref="AA22:AA25"/>
    <mergeCell ref="AB22:AB25"/>
    <mergeCell ref="AC22:AC25"/>
    <mergeCell ref="AD22:AD25"/>
    <mergeCell ref="AQ22:AQ25"/>
    <mergeCell ref="AR22:AR25"/>
    <mergeCell ref="AS22:AS25"/>
    <mergeCell ref="AT22:AT25"/>
    <mergeCell ref="AU22:AU25"/>
    <mergeCell ref="AV22:AV25"/>
    <mergeCell ref="AK22:AK25"/>
    <mergeCell ref="AL22:AL25"/>
    <mergeCell ref="AM22:AM25"/>
    <mergeCell ref="AN22:AN25"/>
    <mergeCell ref="AO22:AO25"/>
    <mergeCell ref="AP22:AP25"/>
    <mergeCell ref="BC22:BC25"/>
    <mergeCell ref="BD22:BD25"/>
    <mergeCell ref="BE22:BE25"/>
    <mergeCell ref="BF22:BF25"/>
    <mergeCell ref="BG22:BG25"/>
    <mergeCell ref="BH22:BH25"/>
    <mergeCell ref="AW22:AW25"/>
    <mergeCell ref="AX22:AX25"/>
    <mergeCell ref="AY22:AY25"/>
    <mergeCell ref="AZ22:AZ25"/>
    <mergeCell ref="BA22:BA25"/>
    <mergeCell ref="BB22:BB25"/>
    <mergeCell ref="BZ22:BZ25"/>
    <mergeCell ref="BO22:BO25"/>
    <mergeCell ref="BP22:BP25"/>
    <mergeCell ref="BQ22:BQ25"/>
    <mergeCell ref="BR22:BR25"/>
    <mergeCell ref="BS22:BS25"/>
    <mergeCell ref="BT22:BT25"/>
    <mergeCell ref="BI22:BI25"/>
    <mergeCell ref="BJ22:BJ25"/>
    <mergeCell ref="BK22:BK25"/>
    <mergeCell ref="BL22:BL25"/>
    <mergeCell ref="BM22:BM25"/>
    <mergeCell ref="BN22:BN25"/>
    <mergeCell ref="M37:P37"/>
    <mergeCell ref="G30:H30"/>
    <mergeCell ref="H32:K32"/>
    <mergeCell ref="H33:K33"/>
    <mergeCell ref="H34:K34"/>
    <mergeCell ref="B37:D37"/>
    <mergeCell ref="E37:L37"/>
    <mergeCell ref="CG22:CG25"/>
    <mergeCell ref="G27:H27"/>
    <mergeCell ref="Y27:AC27"/>
    <mergeCell ref="G28:H28"/>
    <mergeCell ref="Y28:AC28"/>
    <mergeCell ref="G29:H29"/>
    <mergeCell ref="CA22:CA25"/>
    <mergeCell ref="CB22:CB25"/>
    <mergeCell ref="CC22:CC25"/>
    <mergeCell ref="CD22:CD25"/>
    <mergeCell ref="CE22:CE25"/>
    <mergeCell ref="CF22:CF25"/>
    <mergeCell ref="BU22:BU25"/>
    <mergeCell ref="BV22:BV25"/>
    <mergeCell ref="BW22:BW25"/>
    <mergeCell ref="BX22:BX25"/>
    <mergeCell ref="BY22:BY25"/>
  </mergeCells>
  <conditionalFormatting sqref="CH6:CH19">
    <cfRule type="cellIs" dxfId="81" priority="1" stopIfTrue="1" operator="greaterThan">
      <formula>0</formula>
    </cfRule>
    <cfRule type="cellIs" dxfId="80" priority="2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22</vt:i4>
      </vt:variant>
    </vt:vector>
  </HeadingPairs>
  <TitlesOfParts>
    <vt:vector size="22" baseType="lpstr">
      <vt:lpstr>2013</vt:lpstr>
      <vt:lpstr>Movimentos 2013</vt:lpstr>
      <vt:lpstr>Apostas 2013</vt:lpstr>
      <vt:lpstr>Numeros Saidos 2013</vt:lpstr>
      <vt:lpstr>Numeros Saidos 2014</vt:lpstr>
      <vt:lpstr>2014</vt:lpstr>
      <vt:lpstr>Movimentos 2014</vt:lpstr>
      <vt:lpstr>Apostas 2014</vt:lpstr>
      <vt:lpstr>2011</vt:lpstr>
      <vt:lpstr>2011 Movimentos</vt:lpstr>
      <vt:lpstr>Apostas 2011</vt:lpstr>
      <vt:lpstr>2012</vt:lpstr>
      <vt:lpstr>Movimentos 2012</vt:lpstr>
      <vt:lpstr>Apostas 2012</vt:lpstr>
      <vt:lpstr>2015</vt:lpstr>
      <vt:lpstr>Movimentos 2015</vt:lpstr>
      <vt:lpstr>Apostas 2015</vt:lpstr>
      <vt:lpstr>MOVIMENTOS</vt:lpstr>
      <vt:lpstr>APOSTAS</vt:lpstr>
      <vt:lpstr>MAPA</vt:lpstr>
      <vt:lpstr>CADASTROS</vt:lpstr>
      <vt:lpstr>Folha1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FERREIRA</dc:creator>
  <cp:lastModifiedBy>Paulo Correia</cp:lastModifiedBy>
  <cp:lastPrinted>2016-11-05T13:10:47Z</cp:lastPrinted>
  <dcterms:created xsi:type="dcterms:W3CDTF">2010-01-18T11:34:23Z</dcterms:created>
  <dcterms:modified xsi:type="dcterms:W3CDTF">2025-01-18T12:04:28Z</dcterms:modified>
</cp:coreProperties>
</file>